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 activeTab="1"/>
  </bookViews>
  <sheets>
    <sheet name="17.04.2023 потреба 17 соцпослуг" sheetId="1" r:id="rId1"/>
    <sheet name="зведено 17.04.2023 17 соцпослуг" sheetId="2" r:id="rId2"/>
  </sheets>
  <definedNames>
    <definedName name="_xlnm.Print_Area" localSheetId="1">'зведено 17.04.2023 17 соцпослуг'!$A$1:$E$22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G185" i="1"/>
  <c r="E185" i="1"/>
  <c r="F149" i="1" l="1"/>
  <c r="G149" i="1"/>
  <c r="E149" i="1"/>
  <c r="F167" i="1" l="1"/>
  <c r="G167" i="1"/>
  <c r="E167" i="1"/>
  <c r="E208" i="1" l="1"/>
  <c r="F208" i="1"/>
  <c r="G208" i="1"/>
  <c r="E209" i="1"/>
  <c r="C7" i="2" s="1"/>
  <c r="F209" i="1"/>
  <c r="D7" i="2" s="1"/>
  <c r="G209" i="1"/>
  <c r="E7" i="2" s="1"/>
  <c r="E210" i="1"/>
  <c r="C8" i="2" s="1"/>
  <c r="F210" i="1"/>
  <c r="D8" i="2" s="1"/>
  <c r="G210" i="1"/>
  <c r="E8" i="2" s="1"/>
  <c r="E211" i="1"/>
  <c r="C9" i="2" s="1"/>
  <c r="F211" i="1"/>
  <c r="D9" i="2" s="1"/>
  <c r="G211" i="1"/>
  <c r="E9" i="2" s="1"/>
  <c r="E212" i="1"/>
  <c r="C10" i="2" s="1"/>
  <c r="F212" i="1"/>
  <c r="D10" i="2" s="1"/>
  <c r="G212" i="1"/>
  <c r="E10" i="2" s="1"/>
  <c r="E213" i="1"/>
  <c r="C11" i="2" s="1"/>
  <c r="F213" i="1"/>
  <c r="G213" i="1"/>
  <c r="E214" i="1"/>
  <c r="C12" i="2" s="1"/>
  <c r="F214" i="1"/>
  <c r="D12" i="2" s="1"/>
  <c r="G214" i="1"/>
  <c r="E12" i="2" s="1"/>
  <c r="E215" i="1"/>
  <c r="F215" i="1"/>
  <c r="D13" i="2" s="1"/>
  <c r="G215" i="1"/>
  <c r="E13" i="2" s="1"/>
  <c r="E216" i="1"/>
  <c r="C14" i="2" s="1"/>
  <c r="F216" i="1"/>
  <c r="D14" i="2" s="1"/>
  <c r="G216" i="1"/>
  <c r="E14" i="2" s="1"/>
  <c r="E217" i="1"/>
  <c r="C15" i="2" s="1"/>
  <c r="F217" i="1"/>
  <c r="D15" i="2" s="1"/>
  <c r="G217" i="1"/>
  <c r="E15" i="2" s="1"/>
  <c r="E218" i="1"/>
  <c r="C16" i="2" s="1"/>
  <c r="F218" i="1"/>
  <c r="D16" i="2" s="1"/>
  <c r="G218" i="1"/>
  <c r="E16" i="2" s="1"/>
  <c r="E219" i="1"/>
  <c r="C17" i="2" s="1"/>
  <c r="F219" i="1"/>
  <c r="D17" i="2" s="1"/>
  <c r="G219" i="1"/>
  <c r="E17" i="2" s="1"/>
  <c r="E220" i="1"/>
  <c r="C18" i="2" s="1"/>
  <c r="F220" i="1"/>
  <c r="D18" i="2" s="1"/>
  <c r="G220" i="1"/>
  <c r="E18" i="2" s="1"/>
  <c r="E221" i="1"/>
  <c r="F221" i="1"/>
  <c r="D19" i="2" s="1"/>
  <c r="G221" i="1"/>
  <c r="E19" i="2" s="1"/>
  <c r="E222" i="1"/>
  <c r="C20" i="2" s="1"/>
  <c r="F222" i="1"/>
  <c r="D20" i="2" s="1"/>
  <c r="G222" i="1"/>
  <c r="E20" i="2" s="1"/>
  <c r="E223" i="1"/>
  <c r="C21" i="2" s="1"/>
  <c r="F223" i="1"/>
  <c r="D21" i="2" s="1"/>
  <c r="G223" i="1"/>
  <c r="E21" i="2" s="1"/>
  <c r="F207" i="1"/>
  <c r="D5" i="2" s="1"/>
  <c r="G207" i="1"/>
  <c r="E207" i="1"/>
  <c r="G131" i="1"/>
  <c r="F131" i="1"/>
  <c r="E131" i="1"/>
  <c r="F113" i="1"/>
  <c r="G113" i="1"/>
  <c r="E113" i="1"/>
  <c r="F95" i="1"/>
  <c r="G95" i="1"/>
  <c r="E95" i="1"/>
  <c r="F77" i="1"/>
  <c r="G77" i="1"/>
  <c r="E77" i="1"/>
  <c r="F59" i="1"/>
  <c r="F204" i="1" s="1"/>
  <c r="F225" i="1" s="1"/>
  <c r="G59" i="1"/>
  <c r="G204" i="1" s="1"/>
  <c r="G225" i="1" s="1"/>
  <c r="E59" i="1"/>
  <c r="E204" i="1" s="1"/>
  <c r="E225" i="1" s="1"/>
  <c r="F41" i="1"/>
  <c r="G41" i="1"/>
  <c r="E41" i="1"/>
  <c r="F23" i="1"/>
  <c r="G23" i="1"/>
  <c r="E23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E224" i="1" l="1"/>
  <c r="C22" i="2"/>
  <c r="D22" i="2"/>
  <c r="G224" i="1"/>
  <c r="F224" i="1"/>
  <c r="E22" i="2"/>
  <c r="G39" i="1"/>
</calcChain>
</file>

<file path=xl/sharedStrings.xml><?xml version="1.0" encoding="utf-8"?>
<sst xmlns="http://schemas.openxmlformats.org/spreadsheetml/2006/main" count="271" uniqueCount="42">
  <si>
    <t>Перелік соціальних послуг</t>
  </si>
  <si>
    <t>інформування</t>
  </si>
  <si>
    <t>консультативний кризовий телефон</t>
  </si>
  <si>
    <t>нічний притулок</t>
  </si>
  <si>
    <t>короткотермінове проживання</t>
  </si>
  <si>
    <t>транзитне підтримане проживання/ учбова соціальна квартира (будинок)</t>
  </si>
  <si>
    <t>соціальний супровід сімей, у яких виховуються діти-сироти та діти, позбавлені батьківського піклування</t>
  </si>
  <si>
    <t>соціально-трудова адаптація</t>
  </si>
  <si>
    <t>персональний асистент</t>
  </si>
  <si>
    <t>соціальна реабілітація осіб з інтелектуальними та психічними порушеннями</t>
  </si>
  <si>
    <t>соціально-психологічна реабілітація осіб із ігровою залежністю</t>
  </si>
  <si>
    <t>тимчасовий відпочинок для  батьків або осіб, які їх замінюють, що здійснюють догляд за дітьми з інвалідністю</t>
  </si>
  <si>
    <t>тимчасовий відпочинок для  осіб,  що здійснюють догляд за особами з інвалідністю, особами, які мають невиліковні хвороби, хвороби, що потребу.ть тривалого лікування</t>
  </si>
  <si>
    <t>натуральна допомога</t>
  </si>
  <si>
    <t>супровід під час інклюзивного навчання</t>
  </si>
  <si>
    <t>фізичний супровід осіб з інвалідністю, які мають порушення опорно-рухового апарату та пересуваються на кріслах колісних,  з інтелектуальними, сенсорними, фізичними, психічним та поведінковими порушеннями</t>
  </si>
  <si>
    <t>переклад жестовою мовою</t>
  </si>
  <si>
    <t>транспортні послуги</t>
  </si>
  <si>
    <t>№</t>
  </si>
  <si>
    <t>Інформація про потреби у наданні окремих соціальних послуг</t>
  </si>
  <si>
    <t>Додаток</t>
  </si>
  <si>
    <r>
      <t xml:space="preserve">потенційні отримувачі, осіб                                </t>
    </r>
    <r>
      <rPr>
        <i/>
        <sz val="12"/>
        <color indexed="8"/>
        <rFont val="Times New Roman"/>
        <family val="1"/>
        <charset val="204"/>
      </rPr>
      <t>(особи, які перебувають у складних життєвих обставинах та потребують вивчення індивідуальних потреб у наданні соціальних послуг)</t>
    </r>
  </si>
  <si>
    <r>
      <t xml:space="preserve">фактично отримують,
осіб                            </t>
    </r>
    <r>
      <rPr>
        <i/>
        <sz val="12"/>
        <rFont val="Times New Roman"/>
        <family val="1"/>
        <charset val="204"/>
      </rPr>
      <t>(особи, які отримали соціальні послуги у 2022 році)</t>
    </r>
    <r>
      <rPr>
        <b/>
        <sz val="12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</si>
  <si>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>потребують</t>
    </r>
    <r>
      <rPr>
        <b/>
        <sz val="12"/>
        <rFont val="Times New Roman"/>
        <family val="1"/>
        <charset val="204"/>
      </rPr>
      <t xml:space="preserve"> (в т.ч. особи, які отримують послуги та потребуватимуть їх у наступному періоді), осіб</t>
    </r>
    <r>
      <rPr>
        <i/>
        <sz val="12"/>
        <rFont val="Times New Roman"/>
        <family val="1"/>
        <charset val="204"/>
      </rPr>
      <t xml:space="preserve">                                          (особи, які потребують надання їм соціальних послуг у 2023 році)</t>
    </r>
    <r>
      <rPr>
        <b/>
        <sz val="12"/>
        <rFont val="Times New Roman"/>
        <family val="1"/>
        <charset val="204"/>
      </rPr>
      <t xml:space="preserve">
</t>
    </r>
  </si>
  <si>
    <t xml:space="preserve">ВСЬОГО </t>
  </si>
  <si>
    <t xml:space="preserve">по  Полтавській області  </t>
  </si>
  <si>
    <t>Подільський</t>
  </si>
  <si>
    <t>Киівський</t>
  </si>
  <si>
    <t>Шевченківський</t>
  </si>
  <si>
    <t>м.Горішні Плавні</t>
  </si>
  <si>
    <t>м.Лубни</t>
  </si>
  <si>
    <t>Кременчуцький район</t>
  </si>
  <si>
    <t>м.Миргород</t>
  </si>
  <si>
    <t>Миргородський район</t>
  </si>
  <si>
    <t>Полтавський район</t>
  </si>
  <si>
    <t>м.Кременчук</t>
  </si>
  <si>
    <t>Лубенський район</t>
  </si>
  <si>
    <t>РАЗОМ</t>
  </si>
  <si>
    <t>Полтавська область</t>
  </si>
  <si>
    <t>контроль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</si>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</sst>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4" borderId="0" xfId="0" applyFill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6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16" fillId="4" borderId="0" xfId="0" applyFont="1" applyFill="1"/>
    <xf numFmtId="1" fontId="8" fillId="5" borderId="8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5"/>
  <sheetViews>
    <sheetView topLeftCell="A208" zoomScale="54" zoomScaleNormal="54" workbookViewId="0">
      <selection activeCell="J4" sqref="J4"/>
    </sheetView>
  </sheetViews>
  <sheetFormatPr defaultRowHeight="14.5" x14ac:dyDescent="0.35"/>
  <cols>
    <col min="2" max="2" width="18.90625" customWidth="1"/>
    <col min="3" max="3" width="4.81640625" style="4" customWidth="1"/>
    <col min="4" max="4" width="41.54296875" customWidth="1"/>
    <col min="5" max="5" width="25" customWidth="1"/>
    <col min="6" max="6" width="17.26953125" customWidth="1"/>
    <col min="7" max="7" width="23.1796875" customWidth="1"/>
  </cols>
  <sheetData>
    <row r="1" spans="1:7" x14ac:dyDescent="0.35">
      <c r="G1" s="16" t="s">
        <v>20</v>
      </c>
    </row>
    <row r="2" spans="1:7" ht="17.5" x14ac:dyDescent="0.35">
      <c r="C2" s="67" t="s">
        <v>19</v>
      </c>
      <c r="D2" s="67"/>
      <c r="E2" s="67"/>
      <c r="F2" s="67"/>
      <c r="G2" s="67"/>
    </row>
    <row r="3" spans="1:7" ht="17" customHeight="1" thickBot="1" x14ac:dyDescent="0.4">
      <c r="C3" s="68" t="s">
        <v>25</v>
      </c>
      <c r="D3" s="68"/>
      <c r="E3" s="68"/>
      <c r="F3" s="68"/>
      <c r="G3" s="68"/>
    </row>
    <row r="4" spans="1:7" ht="182.5" customHeight="1" x14ac:dyDescent="0.35">
      <c r="C4" s="7" t="s">
        <v>18</v>
      </c>
      <c r="D4" s="8" t="s">
        <v>0</v>
      </c>
      <c r="E4" s="8" t="s">
        <v>21</v>
      </c>
      <c r="F4" s="9" t="s">
        <v>22</v>
      </c>
      <c r="G4" s="10" t="s">
        <v>23</v>
      </c>
    </row>
    <row r="5" spans="1:7" ht="12.75" customHeight="1" x14ac:dyDescent="0.35">
      <c r="C5" s="11">
        <v>1</v>
      </c>
      <c r="D5" s="6">
        <v>2</v>
      </c>
      <c r="E5" s="6">
        <v>3</v>
      </c>
      <c r="F5" s="5">
        <v>4</v>
      </c>
      <c r="G5" s="12">
        <v>5</v>
      </c>
    </row>
    <row r="6" spans="1:7" ht="22.5" customHeight="1" x14ac:dyDescent="0.35">
      <c r="A6">
        <v>1</v>
      </c>
      <c r="B6" t="s">
        <v>26</v>
      </c>
      <c r="C6" s="13">
        <v>1</v>
      </c>
      <c r="D6" s="1" t="s">
        <v>1</v>
      </c>
      <c r="E6" s="25">
        <v>265</v>
      </c>
      <c r="F6" s="25">
        <v>265</v>
      </c>
      <c r="G6" s="26">
        <v>265</v>
      </c>
    </row>
    <row r="7" spans="1:7" ht="21" customHeight="1" x14ac:dyDescent="0.35">
      <c r="C7" s="14">
        <v>2</v>
      </c>
      <c r="D7" s="1" t="s">
        <v>2</v>
      </c>
      <c r="E7" s="25">
        <v>300</v>
      </c>
      <c r="F7" s="25">
        <v>1540</v>
      </c>
      <c r="G7" s="26">
        <v>300</v>
      </c>
    </row>
    <row r="8" spans="1:7" ht="21.75" customHeight="1" x14ac:dyDescent="0.35">
      <c r="C8" s="15">
        <v>3</v>
      </c>
      <c r="D8" s="2" t="s">
        <v>3</v>
      </c>
      <c r="E8" s="25">
        <v>0</v>
      </c>
      <c r="F8" s="25">
        <v>0</v>
      </c>
      <c r="G8" s="26">
        <v>0</v>
      </c>
    </row>
    <row r="9" spans="1:7" ht="24.75" customHeight="1" x14ac:dyDescent="0.35">
      <c r="C9" s="15">
        <v>4</v>
      </c>
      <c r="D9" s="2" t="s">
        <v>4</v>
      </c>
      <c r="E9" s="25">
        <v>0</v>
      </c>
      <c r="F9" s="25">
        <v>0</v>
      </c>
      <c r="G9" s="26">
        <v>0</v>
      </c>
    </row>
    <row r="10" spans="1:7" ht="31" x14ac:dyDescent="0.35">
      <c r="C10" s="15">
        <v>5</v>
      </c>
      <c r="D10" s="2" t="s">
        <v>5</v>
      </c>
      <c r="E10" s="25">
        <v>0</v>
      </c>
      <c r="F10" s="25">
        <v>0</v>
      </c>
      <c r="G10" s="26">
        <v>0</v>
      </c>
    </row>
    <row r="11" spans="1:7" ht="49.5" customHeight="1" x14ac:dyDescent="0.35">
      <c r="C11" s="15">
        <v>6</v>
      </c>
      <c r="D11" s="1" t="s">
        <v>6</v>
      </c>
      <c r="E11" s="25">
        <v>0</v>
      </c>
      <c r="F11" s="25">
        <v>0</v>
      </c>
      <c r="G11" s="26">
        <v>0</v>
      </c>
    </row>
    <row r="12" spans="1:7" ht="22.5" customHeight="1" x14ac:dyDescent="0.35">
      <c r="C12" s="15">
        <v>7</v>
      </c>
      <c r="D12" s="2" t="s">
        <v>7</v>
      </c>
      <c r="E12" s="25">
        <v>0</v>
      </c>
      <c r="F12" s="25">
        <v>0</v>
      </c>
      <c r="G12" s="26">
        <v>0</v>
      </c>
    </row>
    <row r="13" spans="1:7" ht="24" customHeight="1" x14ac:dyDescent="0.35">
      <c r="C13" s="15">
        <v>8</v>
      </c>
      <c r="D13" s="2" t="s">
        <v>8</v>
      </c>
      <c r="E13" s="25">
        <v>0</v>
      </c>
      <c r="F13" s="25">
        <v>0</v>
      </c>
      <c r="G13" s="26">
        <v>0</v>
      </c>
    </row>
    <row r="14" spans="1:7" ht="46.5" x14ac:dyDescent="0.35">
      <c r="C14" s="15">
        <v>9</v>
      </c>
      <c r="D14" s="1" t="s">
        <v>9</v>
      </c>
      <c r="E14" s="25">
        <v>0</v>
      </c>
      <c r="F14" s="25">
        <v>0</v>
      </c>
      <c r="G14" s="26">
        <v>0</v>
      </c>
    </row>
    <row r="15" spans="1:7" ht="35.25" customHeight="1" x14ac:dyDescent="0.35">
      <c r="C15" s="15">
        <v>10</v>
      </c>
      <c r="D15" s="1" t="s">
        <v>10</v>
      </c>
      <c r="E15" s="25">
        <v>0</v>
      </c>
      <c r="F15" s="25">
        <v>0</v>
      </c>
      <c r="G15" s="26">
        <v>0</v>
      </c>
    </row>
    <row r="16" spans="1:7" ht="49.5" customHeight="1" x14ac:dyDescent="0.35">
      <c r="C16" s="15">
        <v>11</v>
      </c>
      <c r="D16" s="2" t="s">
        <v>11</v>
      </c>
      <c r="E16" s="25">
        <v>0</v>
      </c>
      <c r="F16" s="25">
        <v>0</v>
      </c>
      <c r="G16" s="26">
        <v>0</v>
      </c>
    </row>
    <row r="17" spans="1:7" ht="81" customHeight="1" x14ac:dyDescent="0.35">
      <c r="C17" s="15">
        <v>12</v>
      </c>
      <c r="D17" s="2" t="s">
        <v>12</v>
      </c>
      <c r="E17" s="25">
        <v>0</v>
      </c>
      <c r="F17" s="25">
        <v>0</v>
      </c>
      <c r="G17" s="26">
        <v>0</v>
      </c>
    </row>
    <row r="18" spans="1:7" ht="19.5" customHeight="1" x14ac:dyDescent="0.35">
      <c r="C18" s="15">
        <v>13</v>
      </c>
      <c r="D18" s="3" t="s">
        <v>13</v>
      </c>
      <c r="E18" s="25">
        <v>268</v>
      </c>
      <c r="F18" s="25">
        <v>268</v>
      </c>
      <c r="G18" s="26">
        <v>268</v>
      </c>
    </row>
    <row r="19" spans="1:7" ht="23.25" customHeight="1" x14ac:dyDescent="0.35">
      <c r="C19" s="15">
        <v>14</v>
      </c>
      <c r="D19" s="1" t="s">
        <v>14</v>
      </c>
      <c r="E19" s="25">
        <v>0</v>
      </c>
      <c r="F19" s="25">
        <v>0</v>
      </c>
      <c r="G19" s="26">
        <v>0</v>
      </c>
    </row>
    <row r="20" spans="1:7" ht="94.5" customHeight="1" x14ac:dyDescent="0.35">
      <c r="C20" s="15">
        <v>15</v>
      </c>
      <c r="D20" s="2" t="s">
        <v>15</v>
      </c>
      <c r="E20" s="25">
        <v>90</v>
      </c>
      <c r="F20" s="25">
        <v>90</v>
      </c>
      <c r="G20" s="26">
        <v>90</v>
      </c>
    </row>
    <row r="21" spans="1:7" ht="19.5" customHeight="1" x14ac:dyDescent="0.35">
      <c r="C21" s="15">
        <v>16</v>
      </c>
      <c r="D21" s="1" t="s">
        <v>16</v>
      </c>
      <c r="E21" s="25">
        <v>84</v>
      </c>
      <c r="F21" s="25">
        <v>84</v>
      </c>
      <c r="G21" s="26">
        <v>84</v>
      </c>
    </row>
    <row r="22" spans="1:7" ht="18" customHeight="1" x14ac:dyDescent="0.35">
      <c r="C22" s="15">
        <v>17</v>
      </c>
      <c r="D22" s="1" t="s">
        <v>17</v>
      </c>
      <c r="E22" s="25">
        <v>90</v>
      </c>
      <c r="F22" s="25">
        <v>90</v>
      </c>
      <c r="G22" s="26">
        <v>90</v>
      </c>
    </row>
    <row r="23" spans="1:7" ht="21.75" customHeight="1" thickBot="1" x14ac:dyDescent="0.4">
      <c r="C23" s="31"/>
      <c r="D23" s="32" t="s">
        <v>24</v>
      </c>
      <c r="E23" s="33">
        <f>SUM(E6:E22)</f>
        <v>1097</v>
      </c>
      <c r="F23" s="33">
        <f t="shared" ref="F23:G23" si="0">SUM(F6:F22)</f>
        <v>2337</v>
      </c>
      <c r="G23" s="33">
        <f t="shared" si="0"/>
        <v>1097</v>
      </c>
    </row>
    <row r="24" spans="1:7" ht="15.5" x14ac:dyDescent="0.35">
      <c r="A24">
        <v>2</v>
      </c>
      <c r="B24" t="s">
        <v>27</v>
      </c>
      <c r="C24" s="13">
        <v>1</v>
      </c>
      <c r="D24" s="1" t="s">
        <v>1</v>
      </c>
      <c r="E24" s="25">
        <v>2680</v>
      </c>
      <c r="F24" s="25">
        <v>2341</v>
      </c>
      <c r="G24" s="26">
        <v>1800</v>
      </c>
    </row>
    <row r="25" spans="1:7" ht="15.5" x14ac:dyDescent="0.35">
      <c r="C25" s="14">
        <v>2</v>
      </c>
      <c r="D25" s="1" t="s">
        <v>2</v>
      </c>
      <c r="E25" s="25">
        <v>0</v>
      </c>
      <c r="F25" s="25">
        <v>0</v>
      </c>
      <c r="G25" s="26">
        <v>0</v>
      </c>
    </row>
    <row r="26" spans="1:7" ht="15.5" x14ac:dyDescent="0.35">
      <c r="C26" s="15">
        <v>3</v>
      </c>
      <c r="D26" s="2" t="s">
        <v>3</v>
      </c>
      <c r="E26" s="25">
        <v>0</v>
      </c>
      <c r="F26" s="25">
        <v>0</v>
      </c>
      <c r="G26" s="26">
        <v>0</v>
      </c>
    </row>
    <row r="27" spans="1:7" ht="15.5" x14ac:dyDescent="0.35">
      <c r="C27" s="15">
        <v>4</v>
      </c>
      <c r="D27" s="2" t="s">
        <v>4</v>
      </c>
      <c r="E27" s="25">
        <v>0</v>
      </c>
      <c r="F27" s="25">
        <v>0</v>
      </c>
      <c r="G27" s="26">
        <v>0</v>
      </c>
    </row>
    <row r="28" spans="1:7" ht="31" x14ac:dyDescent="0.35">
      <c r="C28" s="15">
        <v>5</v>
      </c>
      <c r="D28" s="2" t="s">
        <v>5</v>
      </c>
      <c r="E28" s="25">
        <v>0</v>
      </c>
      <c r="F28" s="25">
        <v>0</v>
      </c>
      <c r="G28" s="26">
        <v>0</v>
      </c>
    </row>
    <row r="29" spans="1:7" ht="46.5" x14ac:dyDescent="0.35">
      <c r="C29" s="15">
        <v>6</v>
      </c>
      <c r="D29" s="1" t="s">
        <v>6</v>
      </c>
      <c r="E29" s="25">
        <v>0</v>
      </c>
      <c r="F29" s="25">
        <v>0</v>
      </c>
      <c r="G29" s="26">
        <v>0</v>
      </c>
    </row>
    <row r="30" spans="1:7" ht="15.5" x14ac:dyDescent="0.35">
      <c r="C30" s="15">
        <v>7</v>
      </c>
      <c r="D30" s="2" t="s">
        <v>7</v>
      </c>
      <c r="E30" s="25">
        <v>0</v>
      </c>
      <c r="F30" s="25">
        <v>0</v>
      </c>
      <c r="G30" s="26">
        <v>0</v>
      </c>
    </row>
    <row r="31" spans="1:7" ht="15.5" x14ac:dyDescent="0.35">
      <c r="C31" s="15">
        <v>8</v>
      </c>
      <c r="D31" s="2" t="s">
        <v>8</v>
      </c>
      <c r="E31" s="25">
        <v>0</v>
      </c>
      <c r="F31" s="25">
        <v>0</v>
      </c>
      <c r="G31" s="26">
        <v>0</v>
      </c>
    </row>
    <row r="32" spans="1:7" ht="46.5" x14ac:dyDescent="0.35">
      <c r="C32" s="15">
        <v>9</v>
      </c>
      <c r="D32" s="1" t="s">
        <v>9</v>
      </c>
      <c r="E32" s="25">
        <v>0</v>
      </c>
      <c r="F32" s="25">
        <v>0</v>
      </c>
      <c r="G32" s="26">
        <v>0</v>
      </c>
    </row>
    <row r="33" spans="1:7" ht="31" x14ac:dyDescent="0.35">
      <c r="C33" s="15">
        <v>10</v>
      </c>
      <c r="D33" s="1" t="s">
        <v>10</v>
      </c>
      <c r="E33" s="25">
        <v>0</v>
      </c>
      <c r="F33" s="25">
        <v>0</v>
      </c>
      <c r="G33" s="26">
        <v>0</v>
      </c>
    </row>
    <row r="34" spans="1:7" ht="46.5" x14ac:dyDescent="0.35">
      <c r="C34" s="15">
        <v>11</v>
      </c>
      <c r="D34" s="2" t="s">
        <v>11</v>
      </c>
      <c r="E34" s="25">
        <v>0</v>
      </c>
      <c r="F34" s="25">
        <v>0</v>
      </c>
      <c r="G34" s="26">
        <v>0</v>
      </c>
    </row>
    <row r="35" spans="1:7" ht="77.5" x14ac:dyDescent="0.35">
      <c r="C35" s="15">
        <v>12</v>
      </c>
      <c r="D35" s="2" t="s">
        <v>12</v>
      </c>
      <c r="E35" s="25">
        <v>0</v>
      </c>
      <c r="F35" s="25">
        <v>0</v>
      </c>
      <c r="G35" s="26">
        <v>0</v>
      </c>
    </row>
    <row r="36" spans="1:7" ht="15.5" x14ac:dyDescent="0.35">
      <c r="C36" s="15">
        <v>13</v>
      </c>
      <c r="D36" s="3" t="s">
        <v>13</v>
      </c>
      <c r="E36" s="25">
        <v>1480</v>
      </c>
      <c r="F36" s="25">
        <v>1465</v>
      </c>
      <c r="G36" s="26">
        <v>1500</v>
      </c>
    </row>
    <row r="37" spans="1:7" ht="15.5" x14ac:dyDescent="0.35">
      <c r="C37" s="15">
        <v>14</v>
      </c>
      <c r="D37" s="1" t="s">
        <v>14</v>
      </c>
      <c r="E37" s="25">
        <v>0</v>
      </c>
      <c r="F37" s="25">
        <v>0</v>
      </c>
      <c r="G37" s="26">
        <v>0</v>
      </c>
    </row>
    <row r="38" spans="1:7" ht="93" x14ac:dyDescent="0.35">
      <c r="C38" s="15">
        <v>15</v>
      </c>
      <c r="D38" s="2" t="s">
        <v>15</v>
      </c>
      <c r="E38" s="25">
        <v>38</v>
      </c>
      <c r="F38" s="25">
        <v>32</v>
      </c>
      <c r="G38" s="26">
        <v>35</v>
      </c>
    </row>
    <row r="39" spans="1:7" ht="15.5" x14ac:dyDescent="0.35">
      <c r="C39" s="15">
        <v>16</v>
      </c>
      <c r="D39" s="1" t="s">
        <v>16</v>
      </c>
      <c r="E39" s="25">
        <v>0</v>
      </c>
      <c r="F39" s="25">
        <v>0</v>
      </c>
      <c r="G39" s="26">
        <f>--E2314</f>
        <v>0</v>
      </c>
    </row>
    <row r="40" spans="1:7" ht="15.5" x14ac:dyDescent="0.35">
      <c r="C40" s="15">
        <v>17</v>
      </c>
      <c r="D40" s="1" t="s">
        <v>17</v>
      </c>
      <c r="E40" s="25">
        <v>96</v>
      </c>
      <c r="F40" s="25">
        <v>108</v>
      </c>
      <c r="G40" s="26">
        <v>100</v>
      </c>
    </row>
    <row r="41" spans="1:7" ht="16" thickBot="1" x14ac:dyDescent="0.4">
      <c r="C41" s="31"/>
      <c r="D41" s="32" t="s">
        <v>24</v>
      </c>
      <c r="E41" s="34">
        <f>SUM(E24:E40)</f>
        <v>4294</v>
      </c>
      <c r="F41" s="34">
        <f t="shared" ref="F41:G41" si="1">SUM(F24:F40)</f>
        <v>3946</v>
      </c>
      <c r="G41" s="34">
        <f t="shared" si="1"/>
        <v>3435</v>
      </c>
    </row>
    <row r="42" spans="1:7" ht="15.5" x14ac:dyDescent="0.35">
      <c r="A42">
        <v>3</v>
      </c>
      <c r="B42" t="s">
        <v>28</v>
      </c>
      <c r="C42" s="13">
        <v>1</v>
      </c>
      <c r="D42" s="1" t="s">
        <v>1</v>
      </c>
      <c r="E42" s="25">
        <v>3600</v>
      </c>
      <c r="F42" s="25">
        <v>3429</v>
      </c>
      <c r="G42" s="26">
        <v>3600</v>
      </c>
    </row>
    <row r="43" spans="1:7" ht="15.5" x14ac:dyDescent="0.35">
      <c r="C43" s="14">
        <v>2</v>
      </c>
      <c r="D43" s="1" t="s">
        <v>2</v>
      </c>
      <c r="E43" s="25">
        <v>0</v>
      </c>
      <c r="F43" s="25">
        <v>0</v>
      </c>
      <c r="G43" s="26">
        <v>0</v>
      </c>
    </row>
    <row r="44" spans="1:7" ht="15.5" x14ac:dyDescent="0.35">
      <c r="C44" s="15">
        <v>3</v>
      </c>
      <c r="D44" s="2" t="s">
        <v>3</v>
      </c>
      <c r="E44" s="25">
        <v>0</v>
      </c>
      <c r="F44" s="25">
        <v>0</v>
      </c>
      <c r="G44" s="26">
        <v>0</v>
      </c>
    </row>
    <row r="45" spans="1:7" ht="15.5" x14ac:dyDescent="0.35">
      <c r="C45" s="15">
        <v>4</v>
      </c>
      <c r="D45" s="2" t="s">
        <v>4</v>
      </c>
      <c r="E45" s="25">
        <v>0</v>
      </c>
      <c r="F45" s="25">
        <v>0</v>
      </c>
      <c r="G45" s="26">
        <v>0</v>
      </c>
    </row>
    <row r="46" spans="1:7" ht="31" x14ac:dyDescent="0.35">
      <c r="C46" s="15">
        <v>5</v>
      </c>
      <c r="D46" s="2" t="s">
        <v>5</v>
      </c>
      <c r="E46" s="25">
        <v>0</v>
      </c>
      <c r="F46" s="25">
        <v>0</v>
      </c>
      <c r="G46" s="26">
        <v>0</v>
      </c>
    </row>
    <row r="47" spans="1:7" ht="46.5" x14ac:dyDescent="0.35">
      <c r="C47" s="15">
        <v>6</v>
      </c>
      <c r="D47" s="1" t="s">
        <v>6</v>
      </c>
      <c r="E47" s="25">
        <v>0</v>
      </c>
      <c r="F47" s="25">
        <v>0</v>
      </c>
      <c r="G47" s="26">
        <v>0</v>
      </c>
    </row>
    <row r="48" spans="1:7" ht="15.5" x14ac:dyDescent="0.35">
      <c r="C48" s="15">
        <v>7</v>
      </c>
      <c r="D48" s="2" t="s">
        <v>7</v>
      </c>
      <c r="E48" s="25">
        <v>0</v>
      </c>
      <c r="F48" s="25">
        <v>0</v>
      </c>
      <c r="G48" s="26">
        <v>0</v>
      </c>
    </row>
    <row r="49" spans="1:7" ht="15.5" x14ac:dyDescent="0.35">
      <c r="C49" s="15">
        <v>8</v>
      </c>
      <c r="D49" s="2" t="s">
        <v>8</v>
      </c>
      <c r="E49" s="25">
        <v>0</v>
      </c>
      <c r="F49" s="25">
        <v>0</v>
      </c>
      <c r="G49" s="26">
        <v>0</v>
      </c>
    </row>
    <row r="50" spans="1:7" ht="46.5" x14ac:dyDescent="0.35">
      <c r="C50" s="15">
        <v>9</v>
      </c>
      <c r="D50" s="1" t="s">
        <v>9</v>
      </c>
      <c r="E50" s="25">
        <v>100</v>
      </c>
      <c r="F50" s="25">
        <v>101</v>
      </c>
      <c r="G50" s="26">
        <v>100</v>
      </c>
    </row>
    <row r="51" spans="1:7" ht="31" x14ac:dyDescent="0.35">
      <c r="C51" s="15">
        <v>10</v>
      </c>
      <c r="D51" s="1" t="s">
        <v>10</v>
      </c>
      <c r="E51" s="25">
        <v>0</v>
      </c>
      <c r="F51" s="25">
        <v>0</v>
      </c>
      <c r="G51" s="26">
        <v>0</v>
      </c>
    </row>
    <row r="52" spans="1:7" ht="46.5" x14ac:dyDescent="0.35">
      <c r="C52" s="15">
        <v>11</v>
      </c>
      <c r="D52" s="2" t="s">
        <v>11</v>
      </c>
      <c r="E52" s="25">
        <v>0</v>
      </c>
      <c r="F52" s="25">
        <v>0</v>
      </c>
      <c r="G52" s="26">
        <v>0</v>
      </c>
    </row>
    <row r="53" spans="1:7" ht="77.5" x14ac:dyDescent="0.35">
      <c r="C53" s="15">
        <v>12</v>
      </c>
      <c r="D53" s="2" t="s">
        <v>12</v>
      </c>
      <c r="E53" s="25">
        <v>0</v>
      </c>
      <c r="F53" s="25">
        <v>0</v>
      </c>
      <c r="G53" s="26">
        <v>0</v>
      </c>
    </row>
    <row r="54" spans="1:7" ht="15.5" x14ac:dyDescent="0.35">
      <c r="C54" s="15">
        <v>13</v>
      </c>
      <c r="D54" s="3" t="s">
        <v>13</v>
      </c>
      <c r="E54" s="25">
        <v>1600</v>
      </c>
      <c r="F54" s="25">
        <v>1588</v>
      </c>
      <c r="G54" s="26">
        <v>1600</v>
      </c>
    </row>
    <row r="55" spans="1:7" ht="15.5" x14ac:dyDescent="0.35">
      <c r="C55" s="15">
        <v>14</v>
      </c>
      <c r="D55" s="1" t="s">
        <v>14</v>
      </c>
      <c r="E55" s="25">
        <v>0</v>
      </c>
      <c r="F55" s="25">
        <v>0</v>
      </c>
      <c r="G55" s="26">
        <v>0</v>
      </c>
    </row>
    <row r="56" spans="1:7" ht="93" x14ac:dyDescent="0.35">
      <c r="C56" s="15">
        <v>15</v>
      </c>
      <c r="D56" s="2" t="s">
        <v>15</v>
      </c>
      <c r="E56" s="25">
        <v>46</v>
      </c>
      <c r="F56" s="25">
        <v>46</v>
      </c>
      <c r="G56" s="26">
        <v>46</v>
      </c>
    </row>
    <row r="57" spans="1:7" ht="15.5" x14ac:dyDescent="0.35">
      <c r="C57" s="15">
        <v>16</v>
      </c>
      <c r="D57" s="1" t="s">
        <v>16</v>
      </c>
      <c r="E57" s="25">
        <v>42</v>
      </c>
      <c r="F57" s="25">
        <v>42</v>
      </c>
      <c r="G57" s="26">
        <v>42</v>
      </c>
    </row>
    <row r="58" spans="1:7" ht="15.5" x14ac:dyDescent="0.35">
      <c r="C58" s="15">
        <v>17</v>
      </c>
      <c r="D58" s="1" t="s">
        <v>17</v>
      </c>
      <c r="E58" s="25">
        <v>130</v>
      </c>
      <c r="F58" s="25">
        <v>114</v>
      </c>
      <c r="G58" s="26">
        <v>130</v>
      </c>
    </row>
    <row r="59" spans="1:7" ht="16" thickBot="1" x14ac:dyDescent="0.4">
      <c r="C59" s="31"/>
      <c r="D59" s="32" t="s">
        <v>24</v>
      </c>
      <c r="E59" s="33">
        <f>SUM(E42:E58)</f>
        <v>5518</v>
      </c>
      <c r="F59" s="33">
        <f t="shared" ref="F59:G59" si="2">SUM(F42:F58)</f>
        <v>5320</v>
      </c>
      <c r="G59" s="33">
        <f t="shared" si="2"/>
        <v>5518</v>
      </c>
    </row>
    <row r="60" spans="1:7" ht="15.5" x14ac:dyDescent="0.35">
      <c r="A60">
        <v>4</v>
      </c>
      <c r="B60" t="s">
        <v>29</v>
      </c>
      <c r="C60" s="17">
        <v>1</v>
      </c>
      <c r="D60" s="18" t="s">
        <v>1</v>
      </c>
      <c r="E60" s="29">
        <v>5272</v>
      </c>
      <c r="F60" s="29">
        <v>5216</v>
      </c>
      <c r="G60" s="29">
        <v>5272</v>
      </c>
    </row>
    <row r="61" spans="1:7" ht="15.5" x14ac:dyDescent="0.35">
      <c r="C61" s="19">
        <v>2</v>
      </c>
      <c r="D61" s="18" t="s">
        <v>2</v>
      </c>
      <c r="E61" s="28">
        <v>0</v>
      </c>
      <c r="F61" s="28">
        <v>0</v>
      </c>
      <c r="G61" s="28">
        <v>0</v>
      </c>
    </row>
    <row r="62" spans="1:7" ht="15.5" x14ac:dyDescent="0.35">
      <c r="C62" s="20">
        <v>3</v>
      </c>
      <c r="D62" s="21" t="s">
        <v>3</v>
      </c>
      <c r="E62" s="28">
        <v>0</v>
      </c>
      <c r="F62" s="28">
        <v>0</v>
      </c>
      <c r="G62" s="28">
        <v>0</v>
      </c>
    </row>
    <row r="63" spans="1:7" ht="15.5" x14ac:dyDescent="0.35">
      <c r="C63" s="20">
        <v>4</v>
      </c>
      <c r="D63" s="21" t="s">
        <v>4</v>
      </c>
      <c r="E63" s="28">
        <v>0</v>
      </c>
      <c r="F63" s="28">
        <v>0</v>
      </c>
      <c r="G63" s="28">
        <v>0</v>
      </c>
    </row>
    <row r="64" spans="1:7" ht="31" x14ac:dyDescent="0.35">
      <c r="C64" s="20">
        <v>5</v>
      </c>
      <c r="D64" s="21" t="s">
        <v>5</v>
      </c>
      <c r="E64" s="28">
        <v>0</v>
      </c>
      <c r="F64" s="28">
        <v>0</v>
      </c>
      <c r="G64" s="28">
        <v>0</v>
      </c>
    </row>
    <row r="65" spans="1:7" ht="46.5" x14ac:dyDescent="0.35">
      <c r="C65" s="20">
        <v>6</v>
      </c>
      <c r="D65" s="18" t="s">
        <v>6</v>
      </c>
      <c r="E65" s="28">
        <v>15</v>
      </c>
      <c r="F65" s="29">
        <v>5</v>
      </c>
      <c r="G65" s="28">
        <v>15</v>
      </c>
    </row>
    <row r="66" spans="1:7" ht="15.5" x14ac:dyDescent="0.35">
      <c r="C66" s="20">
        <v>7</v>
      </c>
      <c r="D66" s="21" t="s">
        <v>7</v>
      </c>
      <c r="E66" s="28">
        <v>0</v>
      </c>
      <c r="F66" s="28">
        <v>0</v>
      </c>
      <c r="G66" s="28">
        <v>0</v>
      </c>
    </row>
    <row r="67" spans="1:7" ht="15.5" x14ac:dyDescent="0.35">
      <c r="C67" s="20">
        <v>8</v>
      </c>
      <c r="D67" s="21" t="s">
        <v>8</v>
      </c>
      <c r="E67" s="28">
        <v>0</v>
      </c>
      <c r="F67" s="28">
        <v>0</v>
      </c>
      <c r="G67" s="28">
        <v>0</v>
      </c>
    </row>
    <row r="68" spans="1:7" ht="46.5" x14ac:dyDescent="0.35">
      <c r="C68" s="20">
        <v>9</v>
      </c>
      <c r="D68" s="18" t="s">
        <v>9</v>
      </c>
      <c r="E68" s="28">
        <v>0</v>
      </c>
      <c r="F68" s="28">
        <v>0</v>
      </c>
      <c r="G68" s="28">
        <v>0</v>
      </c>
    </row>
    <row r="69" spans="1:7" ht="31" x14ac:dyDescent="0.35">
      <c r="C69" s="20">
        <v>10</v>
      </c>
      <c r="D69" s="18" t="s">
        <v>10</v>
      </c>
      <c r="E69" s="28">
        <v>0</v>
      </c>
      <c r="F69" s="28">
        <v>0</v>
      </c>
      <c r="G69" s="28">
        <v>0</v>
      </c>
    </row>
    <row r="70" spans="1:7" ht="46.5" x14ac:dyDescent="0.35">
      <c r="C70" s="20">
        <v>11</v>
      </c>
      <c r="D70" s="21" t="s">
        <v>11</v>
      </c>
      <c r="E70" s="28">
        <v>0</v>
      </c>
      <c r="F70" s="28">
        <v>0</v>
      </c>
      <c r="G70" s="28">
        <v>0</v>
      </c>
    </row>
    <row r="71" spans="1:7" ht="77.5" x14ac:dyDescent="0.35">
      <c r="C71" s="20">
        <v>12</v>
      </c>
      <c r="D71" s="21" t="s">
        <v>12</v>
      </c>
      <c r="E71" s="28">
        <v>0</v>
      </c>
      <c r="F71" s="28">
        <v>0</v>
      </c>
      <c r="G71" s="28">
        <v>0</v>
      </c>
    </row>
    <row r="72" spans="1:7" ht="15.5" x14ac:dyDescent="0.35">
      <c r="C72" s="20">
        <v>13</v>
      </c>
      <c r="D72" s="22" t="s">
        <v>13</v>
      </c>
      <c r="E72" s="28">
        <v>2632</v>
      </c>
      <c r="F72" s="28">
        <v>2395</v>
      </c>
      <c r="G72" s="28">
        <v>2632</v>
      </c>
    </row>
    <row r="73" spans="1:7" ht="15.5" x14ac:dyDescent="0.35">
      <c r="C73" s="20">
        <v>14</v>
      </c>
      <c r="D73" s="18" t="s">
        <v>14</v>
      </c>
      <c r="E73" s="28">
        <v>0</v>
      </c>
      <c r="F73" s="28">
        <v>0</v>
      </c>
      <c r="G73" s="28"/>
    </row>
    <row r="74" spans="1:7" ht="93" x14ac:dyDescent="0.35">
      <c r="C74" s="20">
        <v>15</v>
      </c>
      <c r="D74" s="21" t="s">
        <v>15</v>
      </c>
      <c r="E74" s="28">
        <v>15</v>
      </c>
      <c r="F74" s="28">
        <v>12</v>
      </c>
      <c r="G74" s="28">
        <v>15</v>
      </c>
    </row>
    <row r="75" spans="1:7" ht="15.5" x14ac:dyDescent="0.35">
      <c r="C75" s="20">
        <v>16</v>
      </c>
      <c r="D75" s="18" t="s">
        <v>16</v>
      </c>
      <c r="E75" s="28">
        <v>0</v>
      </c>
      <c r="F75" s="28">
        <v>0</v>
      </c>
      <c r="G75" s="28">
        <v>0</v>
      </c>
    </row>
    <row r="76" spans="1:7" ht="15.5" x14ac:dyDescent="0.35">
      <c r="C76" s="20">
        <v>17</v>
      </c>
      <c r="D76" s="18" t="s">
        <v>17</v>
      </c>
      <c r="E76" s="28">
        <v>170</v>
      </c>
      <c r="F76" s="28">
        <v>152</v>
      </c>
      <c r="G76" s="28">
        <v>170</v>
      </c>
    </row>
    <row r="77" spans="1:7" ht="15.5" x14ac:dyDescent="0.35">
      <c r="C77" s="35"/>
      <c r="D77" s="36" t="s">
        <v>24</v>
      </c>
      <c r="E77" s="37">
        <f>SUM(E60:E76)</f>
        <v>8104</v>
      </c>
      <c r="F77" s="37">
        <f t="shared" ref="F77:G77" si="3">SUM(F60:F76)</f>
        <v>7780</v>
      </c>
      <c r="G77" s="37">
        <f t="shared" si="3"/>
        <v>8104</v>
      </c>
    </row>
    <row r="78" spans="1:7" ht="15.5" x14ac:dyDescent="0.35">
      <c r="A78">
        <v>5</v>
      </c>
      <c r="B78" t="s">
        <v>31</v>
      </c>
      <c r="C78" s="13">
        <v>1</v>
      </c>
      <c r="D78" s="23" t="s">
        <v>1</v>
      </c>
      <c r="E78" s="25">
        <f>4318</f>
        <v>4318</v>
      </c>
      <c r="F78" s="25">
        <f>4184</f>
        <v>4184</v>
      </c>
      <c r="G78" s="26">
        <f>4391</f>
        <v>4391</v>
      </c>
    </row>
    <row r="79" spans="1:7" ht="15.5" x14ac:dyDescent="0.35">
      <c r="C79" s="14">
        <v>2</v>
      </c>
      <c r="D79" s="23" t="s">
        <v>2</v>
      </c>
      <c r="E79" s="25">
        <f>475</f>
        <v>475</v>
      </c>
      <c r="F79" s="25">
        <f>397</f>
        <v>397</v>
      </c>
      <c r="G79" s="26">
        <f>428</f>
        <v>428</v>
      </c>
    </row>
    <row r="80" spans="1:7" ht="15.5" x14ac:dyDescent="0.35">
      <c r="C80" s="15">
        <v>3</v>
      </c>
      <c r="D80" s="24" t="s">
        <v>3</v>
      </c>
      <c r="E80" s="25">
        <f>0</f>
        <v>0</v>
      </c>
      <c r="F80" s="25">
        <f>0</f>
        <v>0</v>
      </c>
      <c r="G80" s="26">
        <f>0</f>
        <v>0</v>
      </c>
    </row>
    <row r="81" spans="1:7" ht="15.5" x14ac:dyDescent="0.35">
      <c r="C81" s="15">
        <v>4</v>
      </c>
      <c r="D81" s="24" t="s">
        <v>4</v>
      </c>
      <c r="E81" s="25">
        <f>0</f>
        <v>0</v>
      </c>
      <c r="F81" s="25">
        <f>0</f>
        <v>0</v>
      </c>
      <c r="G81" s="26">
        <f>0</f>
        <v>0</v>
      </c>
    </row>
    <row r="82" spans="1:7" ht="31" x14ac:dyDescent="0.35">
      <c r="C82" s="15">
        <v>5</v>
      </c>
      <c r="D82" s="24" t="s">
        <v>5</v>
      </c>
      <c r="E82" s="25">
        <f>0</f>
        <v>0</v>
      </c>
      <c r="F82" s="25">
        <f>0</f>
        <v>0</v>
      </c>
      <c r="G82" s="26">
        <f>0</f>
        <v>0</v>
      </c>
    </row>
    <row r="83" spans="1:7" ht="46.5" x14ac:dyDescent="0.35">
      <c r="C83" s="15">
        <v>6</v>
      </c>
      <c r="D83" s="23" t="s">
        <v>6</v>
      </c>
      <c r="E83" s="25">
        <f>68</f>
        <v>68</v>
      </c>
      <c r="F83" s="25">
        <f>57</f>
        <v>57</v>
      </c>
      <c r="G83" s="26">
        <f>68</f>
        <v>68</v>
      </c>
    </row>
    <row r="84" spans="1:7" ht="15.5" x14ac:dyDescent="0.35">
      <c r="C84" s="15">
        <v>7</v>
      </c>
      <c r="D84" s="24" t="s">
        <v>7</v>
      </c>
      <c r="E84" s="25">
        <f>0</f>
        <v>0</v>
      </c>
      <c r="F84" s="25">
        <f>0</f>
        <v>0</v>
      </c>
      <c r="G84" s="26">
        <f>0</f>
        <v>0</v>
      </c>
    </row>
    <row r="85" spans="1:7" ht="15.5" x14ac:dyDescent="0.35">
      <c r="C85" s="15">
        <v>8</v>
      </c>
      <c r="D85" s="24" t="s">
        <v>8</v>
      </c>
      <c r="E85" s="25">
        <f>0</f>
        <v>0</v>
      </c>
      <c r="F85" s="25">
        <f>0</f>
        <v>0</v>
      </c>
      <c r="G85" s="26">
        <f>0</f>
        <v>0</v>
      </c>
    </row>
    <row r="86" spans="1:7" ht="46.5" x14ac:dyDescent="0.35">
      <c r="C86" s="15">
        <v>9</v>
      </c>
      <c r="D86" s="23" t="s">
        <v>9</v>
      </c>
      <c r="E86" s="25">
        <f>0</f>
        <v>0</v>
      </c>
      <c r="F86" s="25">
        <f>0</f>
        <v>0</v>
      </c>
      <c r="G86" s="26">
        <f>0</f>
        <v>0</v>
      </c>
    </row>
    <row r="87" spans="1:7" ht="31" x14ac:dyDescent="0.35">
      <c r="C87" s="15">
        <v>10</v>
      </c>
      <c r="D87" s="23" t="s">
        <v>10</v>
      </c>
      <c r="E87" s="25">
        <f>0</f>
        <v>0</v>
      </c>
      <c r="F87" s="25">
        <f>0</f>
        <v>0</v>
      </c>
      <c r="G87" s="26">
        <f>0</f>
        <v>0</v>
      </c>
    </row>
    <row r="88" spans="1:7" ht="46.5" x14ac:dyDescent="0.35">
      <c r="C88" s="15">
        <v>11</v>
      </c>
      <c r="D88" s="24" t="s">
        <v>11</v>
      </c>
      <c r="E88" s="25">
        <f>0</f>
        <v>0</v>
      </c>
      <c r="F88" s="25">
        <f>0</f>
        <v>0</v>
      </c>
      <c r="G88" s="26">
        <f>0</f>
        <v>0</v>
      </c>
    </row>
    <row r="89" spans="1:7" ht="77.5" x14ac:dyDescent="0.35">
      <c r="C89" s="15">
        <v>12</v>
      </c>
      <c r="D89" s="24" t="s">
        <v>12</v>
      </c>
      <c r="E89" s="25">
        <f>0</f>
        <v>0</v>
      </c>
      <c r="F89" s="25">
        <f>0</f>
        <v>0</v>
      </c>
      <c r="G89" s="26">
        <f>0</f>
        <v>0</v>
      </c>
    </row>
    <row r="90" spans="1:7" ht="15.5" x14ac:dyDescent="0.35">
      <c r="C90" s="15">
        <v>13</v>
      </c>
      <c r="D90" s="23" t="s">
        <v>13</v>
      </c>
      <c r="E90" s="25">
        <f>6653</f>
        <v>6653</v>
      </c>
      <c r="F90" s="25">
        <f>5204</f>
        <v>5204</v>
      </c>
      <c r="G90" s="26">
        <f>5229</f>
        <v>5229</v>
      </c>
    </row>
    <row r="91" spans="1:7" ht="15.5" x14ac:dyDescent="0.35">
      <c r="C91" s="15">
        <v>14</v>
      </c>
      <c r="D91" s="23" t="s">
        <v>14</v>
      </c>
      <c r="E91" s="25">
        <f>0</f>
        <v>0</v>
      </c>
      <c r="F91" s="25">
        <f>0</f>
        <v>0</v>
      </c>
      <c r="G91" s="26">
        <f>0</f>
        <v>0</v>
      </c>
    </row>
    <row r="92" spans="1:7" ht="93" x14ac:dyDescent="0.35">
      <c r="C92" s="15">
        <v>15</v>
      </c>
      <c r="D92" s="24" t="s">
        <v>15</v>
      </c>
      <c r="E92" s="25">
        <f>14</f>
        <v>14</v>
      </c>
      <c r="F92" s="25">
        <f>14</f>
        <v>14</v>
      </c>
      <c r="G92" s="26">
        <f>14</f>
        <v>14</v>
      </c>
    </row>
    <row r="93" spans="1:7" ht="15.5" x14ac:dyDescent="0.35">
      <c r="C93" s="15">
        <v>16</v>
      </c>
      <c r="D93" s="23" t="s">
        <v>16</v>
      </c>
      <c r="E93" s="25">
        <f>0</f>
        <v>0</v>
      </c>
      <c r="F93" s="25">
        <f>0</f>
        <v>0</v>
      </c>
      <c r="G93" s="26">
        <f>0</f>
        <v>0</v>
      </c>
    </row>
    <row r="94" spans="1:7" ht="15.5" x14ac:dyDescent="0.35">
      <c r="C94" s="15">
        <v>17</v>
      </c>
      <c r="D94" s="23" t="s">
        <v>17</v>
      </c>
      <c r="E94" s="25">
        <f>63</f>
        <v>63</v>
      </c>
      <c r="F94" s="25">
        <f>174</f>
        <v>174</v>
      </c>
      <c r="G94" s="26">
        <f>136</f>
        <v>136</v>
      </c>
    </row>
    <row r="95" spans="1:7" ht="16" thickBot="1" x14ac:dyDescent="0.4">
      <c r="C95" s="31"/>
      <c r="D95" s="32" t="s">
        <v>24</v>
      </c>
      <c r="E95" s="33">
        <f>SUM(E78:E94)</f>
        <v>11591</v>
      </c>
      <c r="F95" s="33">
        <f t="shared" ref="F95:G95" si="4">SUM(F78:F94)</f>
        <v>10030</v>
      </c>
      <c r="G95" s="33">
        <f t="shared" si="4"/>
        <v>10266</v>
      </c>
    </row>
    <row r="96" spans="1:7" ht="15.5" x14ac:dyDescent="0.35">
      <c r="A96">
        <v>6</v>
      </c>
      <c r="B96" t="s">
        <v>32</v>
      </c>
      <c r="C96" s="13">
        <v>1</v>
      </c>
      <c r="D96" s="1" t="s">
        <v>1</v>
      </c>
      <c r="E96" s="25">
        <v>2190</v>
      </c>
      <c r="F96" s="25">
        <v>2481</v>
      </c>
      <c r="G96" s="26">
        <v>2190</v>
      </c>
    </row>
    <row r="97" spans="3:7" ht="15.5" x14ac:dyDescent="0.35">
      <c r="C97" s="14">
        <v>2</v>
      </c>
      <c r="D97" s="1" t="s">
        <v>2</v>
      </c>
      <c r="E97" s="25"/>
      <c r="F97" s="25"/>
      <c r="G97" s="26"/>
    </row>
    <row r="98" spans="3:7" ht="15.5" x14ac:dyDescent="0.35">
      <c r="C98" s="15">
        <v>3</v>
      </c>
      <c r="D98" s="2" t="s">
        <v>3</v>
      </c>
      <c r="E98" s="25"/>
      <c r="F98" s="25"/>
      <c r="G98" s="26"/>
    </row>
    <row r="99" spans="3:7" ht="15.5" x14ac:dyDescent="0.35">
      <c r="C99" s="15">
        <v>4</v>
      </c>
      <c r="D99" s="2" t="s">
        <v>4</v>
      </c>
      <c r="E99" s="25"/>
      <c r="F99" s="25"/>
      <c r="G99" s="26"/>
    </row>
    <row r="100" spans="3:7" ht="31" x14ac:dyDescent="0.35">
      <c r="C100" s="15">
        <v>5</v>
      </c>
      <c r="D100" s="2" t="s">
        <v>5</v>
      </c>
      <c r="E100" s="25"/>
      <c r="F100" s="25"/>
      <c r="G100" s="26"/>
    </row>
    <row r="101" spans="3:7" ht="46.5" x14ac:dyDescent="0.35">
      <c r="C101" s="15">
        <v>6</v>
      </c>
      <c r="D101" s="1" t="s">
        <v>6</v>
      </c>
      <c r="E101" s="25">
        <v>5</v>
      </c>
      <c r="F101" s="25">
        <v>5</v>
      </c>
      <c r="G101" s="26">
        <v>5</v>
      </c>
    </row>
    <row r="102" spans="3:7" ht="15.5" x14ac:dyDescent="0.35">
      <c r="C102" s="15">
        <v>7</v>
      </c>
      <c r="D102" s="2" t="s">
        <v>7</v>
      </c>
      <c r="E102" s="25"/>
      <c r="F102" s="25"/>
      <c r="G102" s="26"/>
    </row>
    <row r="103" spans="3:7" ht="15.5" x14ac:dyDescent="0.35">
      <c r="C103" s="15">
        <v>8</v>
      </c>
      <c r="D103" s="2" t="s">
        <v>8</v>
      </c>
      <c r="E103" s="25"/>
      <c r="F103" s="25"/>
      <c r="G103" s="26"/>
    </row>
    <row r="104" spans="3:7" ht="46.5" x14ac:dyDescent="0.35">
      <c r="C104" s="15">
        <v>9</v>
      </c>
      <c r="D104" s="1" t="s">
        <v>9</v>
      </c>
      <c r="E104" s="25"/>
      <c r="F104" s="25"/>
      <c r="G104" s="26"/>
    </row>
    <row r="105" spans="3:7" ht="31" x14ac:dyDescent="0.35">
      <c r="C105" s="15">
        <v>10</v>
      </c>
      <c r="D105" s="1" t="s">
        <v>10</v>
      </c>
      <c r="E105" s="25"/>
      <c r="F105" s="25"/>
      <c r="G105" s="26"/>
    </row>
    <row r="106" spans="3:7" ht="46.5" x14ac:dyDescent="0.35">
      <c r="C106" s="15">
        <v>11</v>
      </c>
      <c r="D106" s="2" t="s">
        <v>11</v>
      </c>
      <c r="E106" s="25"/>
      <c r="F106" s="25"/>
      <c r="G106" s="26"/>
    </row>
    <row r="107" spans="3:7" ht="77.5" x14ac:dyDescent="0.35">
      <c r="C107" s="15">
        <v>12</v>
      </c>
      <c r="D107" s="2" t="s">
        <v>12</v>
      </c>
      <c r="E107" s="25"/>
      <c r="F107" s="25"/>
      <c r="G107" s="26"/>
    </row>
    <row r="108" spans="3:7" ht="15.5" x14ac:dyDescent="0.35">
      <c r="C108" s="15">
        <v>13</v>
      </c>
      <c r="D108" s="3" t="s">
        <v>13</v>
      </c>
      <c r="E108" s="25">
        <v>755</v>
      </c>
      <c r="F108" s="25">
        <v>755</v>
      </c>
      <c r="G108" s="26">
        <v>755</v>
      </c>
    </row>
    <row r="109" spans="3:7" ht="15.5" x14ac:dyDescent="0.35">
      <c r="C109" s="15">
        <v>14</v>
      </c>
      <c r="D109" s="1" t="s">
        <v>14</v>
      </c>
      <c r="E109" s="25"/>
      <c r="F109" s="25"/>
      <c r="G109" s="26"/>
    </row>
    <row r="110" spans="3:7" ht="93" x14ac:dyDescent="0.35">
      <c r="C110" s="15">
        <v>15</v>
      </c>
      <c r="D110" s="2" t="s">
        <v>15</v>
      </c>
      <c r="E110" s="25"/>
      <c r="F110" s="25"/>
      <c r="G110" s="26"/>
    </row>
    <row r="111" spans="3:7" ht="15.5" x14ac:dyDescent="0.35">
      <c r="C111" s="15">
        <v>16</v>
      </c>
      <c r="D111" s="1" t="s">
        <v>16</v>
      </c>
      <c r="E111" s="25"/>
      <c r="F111" s="25"/>
      <c r="G111" s="26"/>
    </row>
    <row r="112" spans="3:7" ht="15.5" x14ac:dyDescent="0.35">
      <c r="C112" s="15">
        <v>17</v>
      </c>
      <c r="D112" s="1" t="s">
        <v>17</v>
      </c>
      <c r="E112" s="25">
        <v>16</v>
      </c>
      <c r="F112" s="25">
        <v>16</v>
      </c>
      <c r="G112" s="26">
        <v>16</v>
      </c>
    </row>
    <row r="113" spans="1:7" ht="16" thickBot="1" x14ac:dyDescent="0.4">
      <c r="C113" s="31"/>
      <c r="D113" s="32" t="s">
        <v>24</v>
      </c>
      <c r="E113" s="34">
        <f>SUM(E96:E112)</f>
        <v>2966</v>
      </c>
      <c r="F113" s="34">
        <f t="shared" ref="F113:G113" si="5">SUM(F96:F112)</f>
        <v>3257</v>
      </c>
      <c r="G113" s="34">
        <f t="shared" si="5"/>
        <v>2966</v>
      </c>
    </row>
    <row r="114" spans="1:7" ht="15.5" x14ac:dyDescent="0.35">
      <c r="A114">
        <v>7</v>
      </c>
      <c r="B114" t="s">
        <v>33</v>
      </c>
      <c r="C114" s="13">
        <v>1</v>
      </c>
      <c r="D114" s="18" t="s">
        <v>1</v>
      </c>
      <c r="E114" s="28">
        <v>7525</v>
      </c>
      <c r="F114" s="28">
        <v>8289</v>
      </c>
      <c r="G114" s="30">
        <v>8074</v>
      </c>
    </row>
    <row r="115" spans="1:7" ht="15.5" x14ac:dyDescent="0.35">
      <c r="C115" s="14">
        <v>2</v>
      </c>
      <c r="D115" s="18" t="s">
        <v>2</v>
      </c>
      <c r="E115" s="28"/>
      <c r="F115" s="28"/>
      <c r="G115" s="30"/>
    </row>
    <row r="116" spans="1:7" ht="15.5" x14ac:dyDescent="0.35">
      <c r="C116" s="27">
        <v>3</v>
      </c>
      <c r="D116" s="21" t="s">
        <v>3</v>
      </c>
      <c r="E116" s="28"/>
      <c r="F116" s="28"/>
      <c r="G116" s="30"/>
    </row>
    <row r="117" spans="1:7" ht="15.5" x14ac:dyDescent="0.35">
      <c r="C117" s="27">
        <v>4</v>
      </c>
      <c r="D117" s="21" t="s">
        <v>4</v>
      </c>
      <c r="E117" s="28">
        <v>2</v>
      </c>
      <c r="F117" s="28">
        <v>0</v>
      </c>
      <c r="G117" s="30">
        <v>2</v>
      </c>
    </row>
    <row r="118" spans="1:7" ht="31" x14ac:dyDescent="0.35">
      <c r="C118" s="27">
        <v>5</v>
      </c>
      <c r="D118" s="21" t="s">
        <v>5</v>
      </c>
      <c r="E118" s="28"/>
      <c r="F118" s="28"/>
      <c r="G118" s="30"/>
    </row>
    <row r="119" spans="1:7" ht="46.5" x14ac:dyDescent="0.35">
      <c r="C119" s="27">
        <v>6</v>
      </c>
      <c r="D119" s="18" t="s">
        <v>6</v>
      </c>
      <c r="E119" s="28">
        <v>39</v>
      </c>
      <c r="F119" s="28">
        <v>31</v>
      </c>
      <c r="G119" s="30">
        <v>28</v>
      </c>
    </row>
    <row r="120" spans="1:7" ht="15.5" x14ac:dyDescent="0.35">
      <c r="C120" s="27">
        <v>7</v>
      </c>
      <c r="D120" s="21" t="s">
        <v>7</v>
      </c>
      <c r="E120" s="28"/>
      <c r="F120" s="28"/>
      <c r="G120" s="30">
        <v>1</v>
      </c>
    </row>
    <row r="121" spans="1:7" ht="15.5" x14ac:dyDescent="0.35">
      <c r="C121" s="27">
        <v>8</v>
      </c>
      <c r="D121" s="21" t="s">
        <v>8</v>
      </c>
      <c r="E121" s="28"/>
      <c r="F121" s="28"/>
      <c r="G121" s="30"/>
    </row>
    <row r="122" spans="1:7" ht="46.5" x14ac:dyDescent="0.35">
      <c r="C122" s="27">
        <v>9</v>
      </c>
      <c r="D122" s="18" t="s">
        <v>9</v>
      </c>
      <c r="E122" s="28"/>
      <c r="F122" s="28"/>
      <c r="G122" s="30"/>
    </row>
    <row r="123" spans="1:7" ht="31" x14ac:dyDescent="0.35">
      <c r="C123" s="27">
        <v>10</v>
      </c>
      <c r="D123" s="18" t="s">
        <v>10</v>
      </c>
      <c r="E123" s="28"/>
      <c r="F123" s="28"/>
      <c r="G123" s="30"/>
    </row>
    <row r="124" spans="1:7" ht="46.5" x14ac:dyDescent="0.35">
      <c r="C124" s="27">
        <v>11</v>
      </c>
      <c r="D124" s="21" t="s">
        <v>11</v>
      </c>
      <c r="E124" s="28">
        <v>7</v>
      </c>
      <c r="F124" s="28">
        <v>0</v>
      </c>
      <c r="G124" s="30">
        <v>5</v>
      </c>
    </row>
    <row r="125" spans="1:7" ht="77.5" x14ac:dyDescent="0.35">
      <c r="C125" s="27">
        <v>12</v>
      </c>
      <c r="D125" s="21" t="s">
        <v>12</v>
      </c>
      <c r="E125" s="28"/>
      <c r="F125" s="28"/>
      <c r="G125" s="30"/>
    </row>
    <row r="126" spans="1:7" ht="15.5" x14ac:dyDescent="0.35">
      <c r="C126" s="27">
        <v>13</v>
      </c>
      <c r="D126" s="22" t="s">
        <v>13</v>
      </c>
      <c r="E126" s="28">
        <v>9918</v>
      </c>
      <c r="F126" s="28">
        <v>9492</v>
      </c>
      <c r="G126" s="30">
        <v>9754</v>
      </c>
    </row>
    <row r="127" spans="1:7" ht="15.5" x14ac:dyDescent="0.35">
      <c r="C127" s="27">
        <v>14</v>
      </c>
      <c r="D127" s="18" t="s">
        <v>14</v>
      </c>
      <c r="E127" s="28">
        <v>9</v>
      </c>
      <c r="F127" s="28">
        <v>0</v>
      </c>
      <c r="G127" s="30">
        <v>4</v>
      </c>
    </row>
    <row r="128" spans="1:7" ht="93" x14ac:dyDescent="0.35">
      <c r="C128" s="27">
        <v>15</v>
      </c>
      <c r="D128" s="21" t="s">
        <v>15</v>
      </c>
      <c r="E128" s="28">
        <v>58</v>
      </c>
      <c r="F128" s="28">
        <v>53</v>
      </c>
      <c r="G128" s="30">
        <v>66</v>
      </c>
    </row>
    <row r="129" spans="1:7" ht="15.5" x14ac:dyDescent="0.35">
      <c r="C129" s="27">
        <v>16</v>
      </c>
      <c r="D129" s="18" t="s">
        <v>16</v>
      </c>
      <c r="E129" s="28">
        <v>3</v>
      </c>
      <c r="F129" s="28">
        <v>3</v>
      </c>
      <c r="G129" s="30">
        <v>3</v>
      </c>
    </row>
    <row r="130" spans="1:7" ht="15.5" x14ac:dyDescent="0.35">
      <c r="C130" s="27">
        <v>17</v>
      </c>
      <c r="D130" s="18" t="s">
        <v>17</v>
      </c>
      <c r="E130" s="28">
        <v>387</v>
      </c>
      <c r="F130" s="28">
        <v>313</v>
      </c>
      <c r="G130" s="30">
        <v>387</v>
      </c>
    </row>
    <row r="131" spans="1:7" ht="16" thickBot="1" x14ac:dyDescent="0.4">
      <c r="C131" s="39"/>
      <c r="D131" s="40" t="s">
        <v>24</v>
      </c>
      <c r="E131" s="44">
        <f>SUM(E114:E130)</f>
        <v>17948</v>
      </c>
      <c r="F131" s="44">
        <f t="shared" ref="F131:G131" si="6">SUM(F114:F130)</f>
        <v>18181</v>
      </c>
      <c r="G131" s="44">
        <f t="shared" si="6"/>
        <v>18324</v>
      </c>
    </row>
    <row r="132" spans="1:7" ht="15.5" x14ac:dyDescent="0.35">
      <c r="A132">
        <v>8</v>
      </c>
      <c r="B132" t="s">
        <v>34</v>
      </c>
      <c r="C132" s="13">
        <v>1</v>
      </c>
      <c r="D132" s="41" t="s">
        <v>1</v>
      </c>
      <c r="E132" s="62">
        <v>8418</v>
      </c>
      <c r="F132" s="62">
        <v>8327</v>
      </c>
      <c r="G132" s="62">
        <v>8418</v>
      </c>
    </row>
    <row r="133" spans="1:7" ht="15.5" x14ac:dyDescent="0.35">
      <c r="C133" s="14">
        <v>2</v>
      </c>
      <c r="D133" s="41" t="s">
        <v>2</v>
      </c>
      <c r="E133" s="62">
        <v>30</v>
      </c>
      <c r="F133" s="62">
        <v>10</v>
      </c>
      <c r="G133" s="62">
        <v>30</v>
      </c>
    </row>
    <row r="134" spans="1:7" ht="15.5" x14ac:dyDescent="0.35">
      <c r="C134" s="27">
        <v>3</v>
      </c>
      <c r="D134" s="42" t="s">
        <v>3</v>
      </c>
      <c r="E134" s="62"/>
      <c r="F134" s="62"/>
      <c r="G134" s="62"/>
    </row>
    <row r="135" spans="1:7" ht="15.5" x14ac:dyDescent="0.35">
      <c r="C135" s="27">
        <v>4</v>
      </c>
      <c r="D135" s="42" t="s">
        <v>4</v>
      </c>
      <c r="E135" s="62"/>
      <c r="F135" s="62"/>
      <c r="G135" s="62"/>
    </row>
    <row r="136" spans="1:7" ht="31" x14ac:dyDescent="0.35">
      <c r="C136" s="27">
        <v>5</v>
      </c>
      <c r="D136" s="42" t="s">
        <v>5</v>
      </c>
      <c r="E136" s="62"/>
      <c r="F136" s="62"/>
      <c r="G136" s="62"/>
    </row>
    <row r="137" spans="1:7" ht="46.5" x14ac:dyDescent="0.35">
      <c r="C137" s="27">
        <v>6</v>
      </c>
      <c r="D137" s="41" t="s">
        <v>6</v>
      </c>
      <c r="E137" s="62">
        <v>165</v>
      </c>
      <c r="F137" s="62">
        <v>165</v>
      </c>
      <c r="G137" s="62">
        <v>168</v>
      </c>
    </row>
    <row r="138" spans="1:7" ht="15.5" x14ac:dyDescent="0.35">
      <c r="C138" s="27">
        <v>7</v>
      </c>
      <c r="D138" s="42" t="s">
        <v>7</v>
      </c>
      <c r="E138" s="62"/>
      <c r="F138" s="62"/>
      <c r="G138" s="62"/>
    </row>
    <row r="139" spans="1:7" ht="15.5" x14ac:dyDescent="0.35">
      <c r="C139" s="27">
        <v>8</v>
      </c>
      <c r="D139" s="42" t="s">
        <v>8</v>
      </c>
      <c r="E139" s="62"/>
      <c r="F139" s="62"/>
      <c r="G139" s="62"/>
    </row>
    <row r="140" spans="1:7" ht="46.5" x14ac:dyDescent="0.35">
      <c r="C140" s="27">
        <v>9</v>
      </c>
      <c r="D140" s="41" t="s">
        <v>9</v>
      </c>
      <c r="E140" s="62"/>
      <c r="F140" s="62"/>
      <c r="G140" s="62"/>
    </row>
    <row r="141" spans="1:7" ht="31" x14ac:dyDescent="0.35">
      <c r="C141" s="27">
        <v>10</v>
      </c>
      <c r="D141" s="41" t="s">
        <v>10</v>
      </c>
      <c r="E141" s="62"/>
      <c r="F141" s="62"/>
      <c r="G141" s="62"/>
    </row>
    <row r="142" spans="1:7" ht="46.5" x14ac:dyDescent="0.35">
      <c r="C142" s="27">
        <v>11</v>
      </c>
      <c r="D142" s="42" t="s">
        <v>11</v>
      </c>
      <c r="E142" s="62"/>
      <c r="F142" s="62"/>
      <c r="G142" s="62"/>
    </row>
    <row r="143" spans="1:7" ht="77.5" x14ac:dyDescent="0.35">
      <c r="C143" s="27">
        <v>12</v>
      </c>
      <c r="D143" s="42" t="s">
        <v>12</v>
      </c>
      <c r="E143" s="62"/>
      <c r="F143" s="62"/>
      <c r="G143" s="62"/>
    </row>
    <row r="144" spans="1:7" ht="15.5" x14ac:dyDescent="0.35">
      <c r="C144" s="27">
        <v>13</v>
      </c>
      <c r="D144" s="43" t="s">
        <v>13</v>
      </c>
      <c r="E144" s="62">
        <v>14500</v>
      </c>
      <c r="F144" s="62">
        <v>13979</v>
      </c>
      <c r="G144" s="62">
        <v>14500</v>
      </c>
    </row>
    <row r="145" spans="1:7" ht="15.5" x14ac:dyDescent="0.35">
      <c r="C145" s="27">
        <v>14</v>
      </c>
      <c r="D145" s="41" t="s">
        <v>14</v>
      </c>
      <c r="E145" s="62">
        <v>0</v>
      </c>
      <c r="F145" s="62">
        <v>0</v>
      </c>
      <c r="G145" s="62">
        <v>0</v>
      </c>
    </row>
    <row r="146" spans="1:7" ht="93" x14ac:dyDescent="0.35">
      <c r="C146" s="27">
        <v>15</v>
      </c>
      <c r="D146" s="42" t="s">
        <v>15</v>
      </c>
      <c r="E146" s="62"/>
      <c r="F146" s="62"/>
      <c r="G146" s="62"/>
    </row>
    <row r="147" spans="1:7" ht="15.5" x14ac:dyDescent="0.35">
      <c r="C147" s="27">
        <v>16</v>
      </c>
      <c r="D147" s="41" t="s">
        <v>16</v>
      </c>
      <c r="E147" s="62"/>
      <c r="F147" s="62"/>
      <c r="G147" s="62"/>
    </row>
    <row r="148" spans="1:7" ht="15.5" x14ac:dyDescent="0.35">
      <c r="C148" s="27">
        <v>17</v>
      </c>
      <c r="D148" s="41" t="s">
        <v>17</v>
      </c>
      <c r="E148" s="62">
        <v>597</v>
      </c>
      <c r="F148" s="62">
        <v>417</v>
      </c>
      <c r="G148" s="62">
        <v>432</v>
      </c>
    </row>
    <row r="149" spans="1:7" ht="16" thickBot="1" x14ac:dyDescent="0.4">
      <c r="C149" s="57"/>
      <c r="D149" s="58" t="s">
        <v>24</v>
      </c>
      <c r="E149" s="63">
        <f>SUM(E132:E148)</f>
        <v>23710</v>
      </c>
      <c r="F149" s="63">
        <f t="shared" ref="F149:G149" si="7">SUM(F132:F148)</f>
        <v>22898</v>
      </c>
      <c r="G149" s="63">
        <f t="shared" si="7"/>
        <v>23548</v>
      </c>
    </row>
    <row r="150" spans="1:7" ht="15.5" x14ac:dyDescent="0.35">
      <c r="A150">
        <v>9</v>
      </c>
      <c r="B150" t="s">
        <v>35</v>
      </c>
      <c r="C150" s="13">
        <v>1</v>
      </c>
      <c r="D150" s="41" t="s">
        <v>1</v>
      </c>
      <c r="E150" s="62">
        <v>214</v>
      </c>
      <c r="F150" s="62">
        <v>214</v>
      </c>
      <c r="G150" s="62">
        <v>214</v>
      </c>
    </row>
    <row r="151" spans="1:7" ht="15.5" x14ac:dyDescent="0.35">
      <c r="C151" s="14">
        <v>2</v>
      </c>
      <c r="D151" s="41" t="s">
        <v>2</v>
      </c>
      <c r="E151" s="62"/>
      <c r="F151" s="62"/>
      <c r="G151" s="62"/>
    </row>
    <row r="152" spans="1:7" ht="15.5" x14ac:dyDescent="0.35">
      <c r="C152" s="27">
        <v>3</v>
      </c>
      <c r="D152" s="42" t="s">
        <v>3</v>
      </c>
      <c r="E152" s="62"/>
      <c r="F152" s="62"/>
      <c r="G152" s="62"/>
    </row>
    <row r="153" spans="1:7" ht="15.5" x14ac:dyDescent="0.35">
      <c r="C153" s="27">
        <v>4</v>
      </c>
      <c r="D153" s="42" t="s">
        <v>4</v>
      </c>
      <c r="E153" s="62"/>
      <c r="F153" s="62"/>
      <c r="G153" s="62"/>
    </row>
    <row r="154" spans="1:7" ht="31" x14ac:dyDescent="0.35">
      <c r="C154" s="27">
        <v>5</v>
      </c>
      <c r="D154" s="42" t="s">
        <v>5</v>
      </c>
      <c r="E154" s="62"/>
      <c r="F154" s="62"/>
      <c r="G154" s="62"/>
    </row>
    <row r="155" spans="1:7" ht="46.5" x14ac:dyDescent="0.35">
      <c r="C155" s="27">
        <v>6</v>
      </c>
      <c r="D155" s="41" t="s">
        <v>6</v>
      </c>
      <c r="E155" s="62"/>
      <c r="F155" s="62"/>
      <c r="G155" s="62"/>
    </row>
    <row r="156" spans="1:7" ht="15.5" x14ac:dyDescent="0.35">
      <c r="C156" s="27">
        <v>7</v>
      </c>
      <c r="D156" s="42" t="s">
        <v>7</v>
      </c>
      <c r="E156" s="62"/>
      <c r="F156" s="62"/>
      <c r="G156" s="62"/>
    </row>
    <row r="157" spans="1:7" ht="15.5" x14ac:dyDescent="0.35">
      <c r="C157" s="27">
        <v>8</v>
      </c>
      <c r="D157" s="42" t="s">
        <v>8</v>
      </c>
      <c r="E157" s="62"/>
      <c r="F157" s="62"/>
      <c r="G157" s="62"/>
    </row>
    <row r="158" spans="1:7" ht="46.5" x14ac:dyDescent="0.35">
      <c r="C158" s="27">
        <v>9</v>
      </c>
      <c r="D158" s="41" t="s">
        <v>9</v>
      </c>
      <c r="E158" s="62"/>
      <c r="F158" s="62"/>
      <c r="G158" s="62"/>
    </row>
    <row r="159" spans="1:7" ht="31" x14ac:dyDescent="0.35">
      <c r="C159" s="27">
        <v>10</v>
      </c>
      <c r="D159" s="41" t="s">
        <v>10</v>
      </c>
      <c r="E159" s="62"/>
      <c r="F159" s="62"/>
      <c r="G159" s="62"/>
    </row>
    <row r="160" spans="1:7" ht="46.5" x14ac:dyDescent="0.35">
      <c r="C160" s="27">
        <v>11</v>
      </c>
      <c r="D160" s="42" t="s">
        <v>11</v>
      </c>
      <c r="E160" s="62"/>
      <c r="F160" s="62"/>
      <c r="G160" s="62"/>
    </row>
    <row r="161" spans="1:7" ht="77.5" x14ac:dyDescent="0.35">
      <c r="C161" s="27">
        <v>12</v>
      </c>
      <c r="D161" s="42" t="s">
        <v>12</v>
      </c>
      <c r="E161" s="62"/>
      <c r="F161" s="62"/>
      <c r="G161" s="62"/>
    </row>
    <row r="162" spans="1:7" ht="15.5" x14ac:dyDescent="0.35">
      <c r="C162" s="27">
        <v>13</v>
      </c>
      <c r="D162" s="43" t="s">
        <v>13</v>
      </c>
      <c r="E162" s="62">
        <v>612</v>
      </c>
      <c r="F162" s="62">
        <v>612</v>
      </c>
      <c r="G162" s="62">
        <v>612</v>
      </c>
    </row>
    <row r="163" spans="1:7" ht="15.5" x14ac:dyDescent="0.35">
      <c r="C163" s="27">
        <v>14</v>
      </c>
      <c r="D163" s="41" t="s">
        <v>14</v>
      </c>
      <c r="E163" s="62"/>
      <c r="F163" s="62"/>
      <c r="G163" s="62"/>
    </row>
    <row r="164" spans="1:7" ht="93" x14ac:dyDescent="0.35">
      <c r="C164" s="27">
        <v>15</v>
      </c>
      <c r="D164" s="42" t="s">
        <v>15</v>
      </c>
      <c r="E164" s="62"/>
      <c r="F164" s="62"/>
      <c r="G164" s="62"/>
    </row>
    <row r="165" spans="1:7" ht="15.5" x14ac:dyDescent="0.35">
      <c r="C165" s="27">
        <v>16</v>
      </c>
      <c r="D165" s="41" t="s">
        <v>16</v>
      </c>
      <c r="E165" s="62"/>
      <c r="F165" s="62"/>
      <c r="G165" s="62"/>
    </row>
    <row r="166" spans="1:7" ht="15.5" x14ac:dyDescent="0.35">
      <c r="C166" s="27">
        <v>17</v>
      </c>
      <c r="D166" s="41" t="s">
        <v>17</v>
      </c>
      <c r="E166" s="62">
        <v>83</v>
      </c>
      <c r="F166" s="62">
        <v>83</v>
      </c>
      <c r="G166" s="62">
        <v>83</v>
      </c>
    </row>
    <row r="167" spans="1:7" ht="16" thickBot="1" x14ac:dyDescent="0.4">
      <c r="C167" s="39"/>
      <c r="D167" s="58" t="s">
        <v>24</v>
      </c>
      <c r="E167" s="63">
        <f>SUM(E150:E166)</f>
        <v>909</v>
      </c>
      <c r="F167" s="63">
        <f t="shared" ref="F167:G167" si="8">SUM(F150:F166)</f>
        <v>909</v>
      </c>
      <c r="G167" s="63">
        <f t="shared" si="8"/>
        <v>909</v>
      </c>
    </row>
    <row r="168" spans="1:7" ht="15.5" x14ac:dyDescent="0.35">
      <c r="A168">
        <v>10</v>
      </c>
      <c r="B168" t="s">
        <v>36</v>
      </c>
      <c r="C168" s="13">
        <v>1</v>
      </c>
      <c r="D168" s="41" t="s">
        <v>1</v>
      </c>
      <c r="E168" s="25">
        <v>2234</v>
      </c>
      <c r="F168" s="25">
        <v>2234</v>
      </c>
      <c r="G168" s="26">
        <v>2234</v>
      </c>
    </row>
    <row r="169" spans="1:7" ht="15.5" x14ac:dyDescent="0.35">
      <c r="C169" s="14">
        <v>2</v>
      </c>
      <c r="D169" s="41" t="s">
        <v>2</v>
      </c>
      <c r="E169" s="25"/>
      <c r="F169" s="25"/>
      <c r="G169" s="26"/>
    </row>
    <row r="170" spans="1:7" ht="15.5" x14ac:dyDescent="0.35">
      <c r="C170" s="27">
        <v>3</v>
      </c>
      <c r="D170" s="42" t="s">
        <v>3</v>
      </c>
      <c r="E170" s="25"/>
      <c r="F170" s="25"/>
      <c r="G170" s="26"/>
    </row>
    <row r="171" spans="1:7" ht="15.5" x14ac:dyDescent="0.35">
      <c r="C171" s="27">
        <v>4</v>
      </c>
      <c r="D171" s="42" t="s">
        <v>4</v>
      </c>
      <c r="E171" s="25"/>
      <c r="F171" s="25"/>
      <c r="G171" s="26"/>
    </row>
    <row r="172" spans="1:7" ht="31" x14ac:dyDescent="0.35">
      <c r="C172" s="27">
        <v>5</v>
      </c>
      <c r="D172" s="42" t="s">
        <v>5</v>
      </c>
      <c r="E172" s="25"/>
      <c r="F172" s="25"/>
      <c r="G172" s="26"/>
    </row>
    <row r="173" spans="1:7" ht="46.5" x14ac:dyDescent="0.35">
      <c r="C173" s="27">
        <v>6</v>
      </c>
      <c r="D173" s="41" t="s">
        <v>6</v>
      </c>
      <c r="E173" s="25">
        <v>75</v>
      </c>
      <c r="F173" s="25">
        <v>73</v>
      </c>
      <c r="G173" s="26">
        <v>78</v>
      </c>
    </row>
    <row r="174" spans="1:7" ht="15.5" x14ac:dyDescent="0.35">
      <c r="C174" s="27">
        <v>7</v>
      </c>
      <c r="D174" s="42" t="s">
        <v>7</v>
      </c>
      <c r="E174" s="25">
        <v>559</v>
      </c>
      <c r="F174" s="25">
        <v>464</v>
      </c>
      <c r="G174" s="26">
        <v>603</v>
      </c>
    </row>
    <row r="175" spans="1:7" ht="15.5" x14ac:dyDescent="0.35">
      <c r="C175" s="27">
        <v>8</v>
      </c>
      <c r="D175" s="42" t="s">
        <v>8</v>
      </c>
      <c r="E175" s="25"/>
      <c r="F175" s="25"/>
      <c r="G175" s="26"/>
    </row>
    <row r="176" spans="1:7" ht="46.5" x14ac:dyDescent="0.35">
      <c r="C176" s="27">
        <v>9</v>
      </c>
      <c r="D176" s="41" t="s">
        <v>9</v>
      </c>
      <c r="E176" s="25"/>
      <c r="F176" s="25"/>
      <c r="G176" s="26"/>
    </row>
    <row r="177" spans="1:7" ht="31" x14ac:dyDescent="0.35">
      <c r="C177" s="27">
        <v>10</v>
      </c>
      <c r="D177" s="41" t="s">
        <v>10</v>
      </c>
      <c r="E177" s="25"/>
      <c r="F177" s="25"/>
      <c r="G177" s="26"/>
    </row>
    <row r="178" spans="1:7" ht="46.5" x14ac:dyDescent="0.35">
      <c r="C178" s="27">
        <v>11</v>
      </c>
      <c r="D178" s="42" t="s">
        <v>11</v>
      </c>
      <c r="E178" s="25"/>
      <c r="F178" s="25"/>
      <c r="G178" s="26"/>
    </row>
    <row r="179" spans="1:7" ht="77.5" x14ac:dyDescent="0.35">
      <c r="C179" s="27">
        <v>12</v>
      </c>
      <c r="D179" s="42" t="s">
        <v>12</v>
      </c>
      <c r="E179" s="25"/>
      <c r="F179" s="25"/>
      <c r="G179" s="26"/>
    </row>
    <row r="180" spans="1:7" ht="15.5" x14ac:dyDescent="0.35">
      <c r="C180" s="27">
        <v>13</v>
      </c>
      <c r="D180" s="43" t="s">
        <v>13</v>
      </c>
      <c r="E180" s="25">
        <v>4520</v>
      </c>
      <c r="F180" s="25">
        <v>4747</v>
      </c>
      <c r="G180" s="26">
        <v>4752</v>
      </c>
    </row>
    <row r="181" spans="1:7" ht="15.5" x14ac:dyDescent="0.35">
      <c r="C181" s="27">
        <v>14</v>
      </c>
      <c r="D181" s="41" t="s">
        <v>14</v>
      </c>
      <c r="E181" s="25"/>
      <c r="F181" s="25"/>
      <c r="G181" s="26"/>
    </row>
    <row r="182" spans="1:7" ht="93" x14ac:dyDescent="0.35">
      <c r="C182" s="27">
        <v>15</v>
      </c>
      <c r="D182" s="42" t="s">
        <v>15</v>
      </c>
      <c r="E182" s="25"/>
      <c r="F182" s="25"/>
      <c r="G182" s="26"/>
    </row>
    <row r="183" spans="1:7" ht="15.5" x14ac:dyDescent="0.35">
      <c r="C183" s="27">
        <v>16</v>
      </c>
      <c r="D183" s="41" t="s">
        <v>16</v>
      </c>
      <c r="E183" s="25"/>
      <c r="F183" s="25"/>
      <c r="G183" s="26"/>
    </row>
    <row r="184" spans="1:7" ht="15.5" x14ac:dyDescent="0.35">
      <c r="C184" s="27">
        <v>17</v>
      </c>
      <c r="D184" s="41" t="s">
        <v>17</v>
      </c>
      <c r="E184" s="25">
        <v>105</v>
      </c>
      <c r="F184" s="25">
        <v>115</v>
      </c>
      <c r="G184" s="26">
        <v>118</v>
      </c>
    </row>
    <row r="185" spans="1:7" ht="16" thickBot="1" x14ac:dyDescent="0.4">
      <c r="C185" s="57"/>
      <c r="D185" s="58" t="s">
        <v>24</v>
      </c>
      <c r="E185" s="64">
        <f>SUM(E168:E184)</f>
        <v>7493</v>
      </c>
      <c r="F185" s="64">
        <f t="shared" ref="F185:G185" si="9">SUM(F168:F184)</f>
        <v>7633</v>
      </c>
      <c r="G185" s="64">
        <f t="shared" si="9"/>
        <v>7785</v>
      </c>
    </row>
    <row r="186" spans="1:7" ht="15.5" x14ac:dyDescent="0.35">
      <c r="A186">
        <v>11</v>
      </c>
      <c r="B186" t="s">
        <v>30</v>
      </c>
      <c r="C186" s="13">
        <v>1</v>
      </c>
      <c r="D186" s="41" t="s">
        <v>1</v>
      </c>
      <c r="E186" s="25">
        <v>810</v>
      </c>
      <c r="F186" s="25">
        <v>810</v>
      </c>
      <c r="G186" s="26">
        <v>1120</v>
      </c>
    </row>
    <row r="187" spans="1:7" ht="15.5" x14ac:dyDescent="0.35">
      <c r="C187" s="14">
        <v>2</v>
      </c>
      <c r="D187" s="41" t="s">
        <v>2</v>
      </c>
      <c r="E187" s="25"/>
      <c r="F187" s="25"/>
      <c r="G187" s="26"/>
    </row>
    <row r="188" spans="1:7" ht="15.5" x14ac:dyDescent="0.35">
      <c r="C188" s="27">
        <v>3</v>
      </c>
      <c r="D188" s="42" t="s">
        <v>3</v>
      </c>
      <c r="E188" s="25"/>
      <c r="F188" s="25"/>
      <c r="G188" s="26"/>
    </row>
    <row r="189" spans="1:7" ht="15.5" x14ac:dyDescent="0.35">
      <c r="C189" s="27">
        <v>4</v>
      </c>
      <c r="D189" s="42" t="s">
        <v>4</v>
      </c>
      <c r="E189" s="25"/>
      <c r="F189" s="25"/>
      <c r="G189" s="26"/>
    </row>
    <row r="190" spans="1:7" ht="31" x14ac:dyDescent="0.35">
      <c r="C190" s="27">
        <v>5</v>
      </c>
      <c r="D190" s="42" t="s">
        <v>5</v>
      </c>
      <c r="E190" s="25"/>
      <c r="F190" s="25"/>
      <c r="G190" s="26"/>
    </row>
    <row r="191" spans="1:7" ht="46.5" x14ac:dyDescent="0.35">
      <c r="C191" s="27">
        <v>6</v>
      </c>
      <c r="D191" s="41" t="s">
        <v>6</v>
      </c>
      <c r="E191" s="25">
        <v>4</v>
      </c>
      <c r="F191" s="25">
        <v>4</v>
      </c>
      <c r="G191" s="26">
        <v>3</v>
      </c>
    </row>
    <row r="192" spans="1:7" ht="15.5" x14ac:dyDescent="0.35">
      <c r="C192" s="27">
        <v>7</v>
      </c>
      <c r="D192" s="42" t="s">
        <v>7</v>
      </c>
      <c r="E192" s="25"/>
      <c r="F192" s="25"/>
      <c r="G192" s="26"/>
    </row>
    <row r="193" spans="1:7" ht="15.5" x14ac:dyDescent="0.35">
      <c r="C193" s="27">
        <v>8</v>
      </c>
      <c r="D193" s="42" t="s">
        <v>8</v>
      </c>
      <c r="E193" s="25"/>
      <c r="F193" s="25"/>
      <c r="G193" s="26"/>
    </row>
    <row r="194" spans="1:7" ht="46.5" x14ac:dyDescent="0.35">
      <c r="C194" s="27">
        <v>9</v>
      </c>
      <c r="D194" s="41" t="s">
        <v>9</v>
      </c>
      <c r="E194" s="25">
        <v>152</v>
      </c>
      <c r="F194" s="25">
        <v>152</v>
      </c>
      <c r="G194" s="26">
        <v>152</v>
      </c>
    </row>
    <row r="195" spans="1:7" ht="31" x14ac:dyDescent="0.35">
      <c r="C195" s="27">
        <v>10</v>
      </c>
      <c r="D195" s="41" t="s">
        <v>10</v>
      </c>
      <c r="E195" s="25"/>
      <c r="F195" s="25"/>
      <c r="G195" s="26"/>
    </row>
    <row r="196" spans="1:7" ht="46.5" x14ac:dyDescent="0.35">
      <c r="C196" s="27">
        <v>11</v>
      </c>
      <c r="D196" s="42" t="s">
        <v>11</v>
      </c>
      <c r="E196" s="25"/>
      <c r="F196" s="25"/>
      <c r="G196" s="26"/>
    </row>
    <row r="197" spans="1:7" ht="77.5" x14ac:dyDescent="0.35">
      <c r="C197" s="27">
        <v>12</v>
      </c>
      <c r="D197" s="42" t="s">
        <v>12</v>
      </c>
      <c r="E197" s="25"/>
      <c r="F197" s="25"/>
      <c r="G197" s="26"/>
    </row>
    <row r="198" spans="1:7" ht="15.5" x14ac:dyDescent="0.35">
      <c r="C198" s="27">
        <v>13</v>
      </c>
      <c r="D198" s="43" t="s">
        <v>13</v>
      </c>
      <c r="E198" s="25">
        <v>665</v>
      </c>
      <c r="F198" s="25">
        <v>665</v>
      </c>
      <c r="G198" s="26">
        <v>668</v>
      </c>
    </row>
    <row r="199" spans="1:7" ht="15.5" x14ac:dyDescent="0.35">
      <c r="C199" s="27">
        <v>14</v>
      </c>
      <c r="D199" s="41" t="s">
        <v>14</v>
      </c>
      <c r="E199" s="25"/>
      <c r="F199" s="25"/>
      <c r="G199" s="26"/>
    </row>
    <row r="200" spans="1:7" ht="93" x14ac:dyDescent="0.35">
      <c r="C200" s="27">
        <v>15</v>
      </c>
      <c r="D200" s="42" t="s">
        <v>15</v>
      </c>
      <c r="E200" s="25"/>
      <c r="F200" s="25"/>
      <c r="G200" s="26"/>
    </row>
    <row r="201" spans="1:7" ht="15.5" x14ac:dyDescent="0.35">
      <c r="C201" s="27">
        <v>16</v>
      </c>
      <c r="D201" s="41" t="s">
        <v>16</v>
      </c>
      <c r="E201" s="25"/>
      <c r="F201" s="25"/>
      <c r="G201" s="26"/>
    </row>
    <row r="202" spans="1:7" ht="16" thickBot="1" x14ac:dyDescent="0.4">
      <c r="C202" s="45">
        <v>17</v>
      </c>
      <c r="D202" s="46" t="s">
        <v>17</v>
      </c>
      <c r="E202" s="25">
        <v>17</v>
      </c>
      <c r="F202" s="25">
        <v>17</v>
      </c>
      <c r="G202" s="26">
        <v>6</v>
      </c>
    </row>
    <row r="203" spans="1:7" ht="16" thickBot="1" x14ac:dyDescent="0.4">
      <c r="C203" s="47"/>
      <c r="D203" s="56" t="s">
        <v>24</v>
      </c>
      <c r="E203" s="60">
        <v>1648</v>
      </c>
      <c r="F203" s="60">
        <v>1648</v>
      </c>
      <c r="G203" s="61">
        <v>1949</v>
      </c>
    </row>
    <row r="204" spans="1:7" ht="19" thickBot="1" x14ac:dyDescent="0.5">
      <c r="A204" s="59" t="s">
        <v>37</v>
      </c>
      <c r="B204" s="53"/>
      <c r="C204" s="54"/>
      <c r="D204" s="55"/>
      <c r="E204" s="65">
        <f t="shared" ref="E204:G204" si="10">E203+E185+E167+E149+E131+E113+E95+E77+E59+E41+E23</f>
        <v>85278</v>
      </c>
      <c r="F204" s="65">
        <f t="shared" si="10"/>
        <v>83939</v>
      </c>
      <c r="G204" s="66">
        <f t="shared" si="10"/>
        <v>83901</v>
      </c>
    </row>
    <row r="205" spans="1:7" ht="168" x14ac:dyDescent="0.35">
      <c r="A205" t="s">
        <v>38</v>
      </c>
      <c r="C205" s="7" t="s">
        <v>18</v>
      </c>
      <c r="D205" s="8" t="s">
        <v>0</v>
      </c>
      <c r="E205" s="8" t="s">
        <v>21</v>
      </c>
      <c r="F205" s="9" t="s">
        <v>22</v>
      </c>
      <c r="G205" s="10" t="s">
        <v>23</v>
      </c>
    </row>
    <row r="206" spans="1:7" x14ac:dyDescent="0.35">
      <c r="C206" s="11">
        <v>1</v>
      </c>
      <c r="D206" s="48">
        <v>2</v>
      </c>
      <c r="E206" s="48">
        <v>3</v>
      </c>
      <c r="F206" s="49">
        <v>4</v>
      </c>
      <c r="G206" s="50">
        <v>5</v>
      </c>
    </row>
    <row r="207" spans="1:7" ht="15.5" x14ac:dyDescent="0.35">
      <c r="C207" s="13">
        <v>1</v>
      </c>
      <c r="D207" s="1" t="s">
        <v>1</v>
      </c>
      <c r="E207" s="25">
        <f>E186+E168+E150+E132+E114+E96+E78+E60+E42+E24+E6</f>
        <v>37526</v>
      </c>
      <c r="F207" s="25">
        <f t="shared" ref="F207:G207" si="11">F186+F168+F150+F132+F114+F96+F78+F60+F42+F24+F6</f>
        <v>37790</v>
      </c>
      <c r="G207" s="25">
        <f t="shared" si="11"/>
        <v>37578</v>
      </c>
    </row>
    <row r="208" spans="1:7" ht="15.5" x14ac:dyDescent="0.35">
      <c r="C208" s="14">
        <v>2</v>
      </c>
      <c r="D208" s="1" t="s">
        <v>2</v>
      </c>
      <c r="E208" s="25">
        <f t="shared" ref="E208:G208" si="12">E187+E169+E151+E133+E115+E97+E79+E61+E43+E25+E7</f>
        <v>805</v>
      </c>
      <c r="F208" s="25">
        <f t="shared" si="12"/>
        <v>1947</v>
      </c>
      <c r="G208" s="25">
        <f t="shared" si="12"/>
        <v>758</v>
      </c>
    </row>
    <row r="209" spans="3:7" ht="15.5" x14ac:dyDescent="0.35">
      <c r="C209" s="15">
        <v>3</v>
      </c>
      <c r="D209" s="2" t="s">
        <v>3</v>
      </c>
      <c r="E209" s="25">
        <f t="shared" ref="E209:G209" si="13">E188+E170+E152+E134+E116+E98+E80+E62+E44+E26+E8</f>
        <v>0</v>
      </c>
      <c r="F209" s="25">
        <f t="shared" si="13"/>
        <v>0</v>
      </c>
      <c r="G209" s="25">
        <f t="shared" si="13"/>
        <v>0</v>
      </c>
    </row>
    <row r="210" spans="3:7" ht="15.5" x14ac:dyDescent="0.35">
      <c r="C210" s="15">
        <v>4</v>
      </c>
      <c r="D210" s="2" t="s">
        <v>4</v>
      </c>
      <c r="E210" s="25">
        <f t="shared" ref="E210:G210" si="14">E189+E171+E153+E135+E117+E99+E81+E63+E45+E27+E9</f>
        <v>2</v>
      </c>
      <c r="F210" s="25">
        <f t="shared" si="14"/>
        <v>0</v>
      </c>
      <c r="G210" s="25">
        <f t="shared" si="14"/>
        <v>2</v>
      </c>
    </row>
    <row r="211" spans="3:7" ht="31" x14ac:dyDescent="0.35">
      <c r="C211" s="15">
        <v>5</v>
      </c>
      <c r="D211" s="2" t="s">
        <v>5</v>
      </c>
      <c r="E211" s="25">
        <f t="shared" ref="E211:G211" si="15">E190+E172+E154+E136+E118+E100+E82+E64+E46+E28+E10</f>
        <v>0</v>
      </c>
      <c r="F211" s="25">
        <f t="shared" si="15"/>
        <v>0</v>
      </c>
      <c r="G211" s="25">
        <f t="shared" si="15"/>
        <v>0</v>
      </c>
    </row>
    <row r="212" spans="3:7" ht="46.5" x14ac:dyDescent="0.35">
      <c r="C212" s="15">
        <v>6</v>
      </c>
      <c r="D212" s="1" t="s">
        <v>6</v>
      </c>
      <c r="E212" s="25">
        <f t="shared" ref="E212:G212" si="16">E191+E173+E155+E137+E119+E101+E83+E65+E47+E29+E11</f>
        <v>371</v>
      </c>
      <c r="F212" s="25">
        <f t="shared" si="16"/>
        <v>340</v>
      </c>
      <c r="G212" s="25">
        <f t="shared" si="16"/>
        <v>365</v>
      </c>
    </row>
    <row r="213" spans="3:7" ht="15.5" x14ac:dyDescent="0.35">
      <c r="C213" s="15">
        <v>7</v>
      </c>
      <c r="D213" s="2" t="s">
        <v>7</v>
      </c>
      <c r="E213" s="25">
        <f t="shared" ref="E213:G213" si="17">E192+E174+E156+E138+E120+E102+E84+E66+E48+E30+E12</f>
        <v>559</v>
      </c>
      <c r="F213" s="25">
        <f t="shared" si="17"/>
        <v>464</v>
      </c>
      <c r="G213" s="25">
        <f t="shared" si="17"/>
        <v>604</v>
      </c>
    </row>
    <row r="214" spans="3:7" ht="15.5" x14ac:dyDescent="0.35">
      <c r="C214" s="15">
        <v>8</v>
      </c>
      <c r="D214" s="2" t="s">
        <v>8</v>
      </c>
      <c r="E214" s="25">
        <f t="shared" ref="E214:G214" si="18">E193+E175+E157+E139+E121+E103+E85+E67+E49+E31+E13</f>
        <v>0</v>
      </c>
      <c r="F214" s="25">
        <f t="shared" si="18"/>
        <v>0</v>
      </c>
      <c r="G214" s="25">
        <f t="shared" si="18"/>
        <v>0</v>
      </c>
    </row>
    <row r="215" spans="3:7" ht="46.5" x14ac:dyDescent="0.35">
      <c r="C215" s="15">
        <v>9</v>
      </c>
      <c r="D215" s="1" t="s">
        <v>9</v>
      </c>
      <c r="E215" s="25">
        <f t="shared" ref="E215:G215" si="19">E194+E176+E158+E140+E122+E104+E86+E68+E50+E32+E14</f>
        <v>252</v>
      </c>
      <c r="F215" s="25">
        <f t="shared" si="19"/>
        <v>253</v>
      </c>
      <c r="G215" s="25">
        <f t="shared" si="19"/>
        <v>252</v>
      </c>
    </row>
    <row r="216" spans="3:7" ht="31" x14ac:dyDescent="0.35">
      <c r="C216" s="15">
        <v>10</v>
      </c>
      <c r="D216" s="1" t="s">
        <v>10</v>
      </c>
      <c r="E216" s="25">
        <f t="shared" ref="E216:G216" si="20">E195+E177+E159+E141+E123+E105+E87+E69+E51+E33+E15</f>
        <v>0</v>
      </c>
      <c r="F216" s="25">
        <f t="shared" si="20"/>
        <v>0</v>
      </c>
      <c r="G216" s="25">
        <f t="shared" si="20"/>
        <v>0</v>
      </c>
    </row>
    <row r="217" spans="3:7" ht="46.5" x14ac:dyDescent="0.35">
      <c r="C217" s="15">
        <v>11</v>
      </c>
      <c r="D217" s="2" t="s">
        <v>11</v>
      </c>
      <c r="E217" s="25">
        <f t="shared" ref="E217:G217" si="21">E196+E178+E160+E142+E124+E106+E88+E70+E52+E34+E16</f>
        <v>7</v>
      </c>
      <c r="F217" s="25">
        <f t="shared" si="21"/>
        <v>0</v>
      </c>
      <c r="G217" s="25">
        <f t="shared" si="21"/>
        <v>5</v>
      </c>
    </row>
    <row r="218" spans="3:7" ht="77.5" x14ac:dyDescent="0.35">
      <c r="C218" s="15">
        <v>12</v>
      </c>
      <c r="D218" s="2" t="s">
        <v>12</v>
      </c>
      <c r="E218" s="25">
        <f t="shared" ref="E218:G218" si="22">E197+E179+E161+E143+E125+E107+E89+E71+E53+E35+E17</f>
        <v>0</v>
      </c>
      <c r="F218" s="25">
        <f t="shared" si="22"/>
        <v>0</v>
      </c>
      <c r="G218" s="25">
        <f t="shared" si="22"/>
        <v>0</v>
      </c>
    </row>
    <row r="219" spans="3:7" ht="15.5" x14ac:dyDescent="0.35">
      <c r="C219" s="15">
        <v>13</v>
      </c>
      <c r="D219" s="3" t="s">
        <v>13</v>
      </c>
      <c r="E219" s="25">
        <f t="shared" ref="E219:G219" si="23">E198+E180+E162+E144+E126+E108+E90+E72+E54+E36+E18</f>
        <v>43603</v>
      </c>
      <c r="F219" s="25">
        <f t="shared" si="23"/>
        <v>41170</v>
      </c>
      <c r="G219" s="25">
        <f t="shared" si="23"/>
        <v>42270</v>
      </c>
    </row>
    <row r="220" spans="3:7" ht="15.5" x14ac:dyDescent="0.35">
      <c r="C220" s="15">
        <v>14</v>
      </c>
      <c r="D220" s="1" t="s">
        <v>14</v>
      </c>
      <c r="E220" s="25">
        <f t="shared" ref="E220:G220" si="24">E199+E181+E163+E145+E127+E109+E91+E73+E55+E37+E19</f>
        <v>9</v>
      </c>
      <c r="F220" s="25">
        <f t="shared" si="24"/>
        <v>0</v>
      </c>
      <c r="G220" s="25">
        <f t="shared" si="24"/>
        <v>4</v>
      </c>
    </row>
    <row r="221" spans="3:7" ht="93" x14ac:dyDescent="0.35">
      <c r="C221" s="15">
        <v>15</v>
      </c>
      <c r="D221" s="2" t="s">
        <v>15</v>
      </c>
      <c r="E221" s="25">
        <f t="shared" ref="E221:G221" si="25">E200+E182+E164+E146+E128+E110+E92+E74+E56+E38+E20</f>
        <v>261</v>
      </c>
      <c r="F221" s="25">
        <f t="shared" si="25"/>
        <v>247</v>
      </c>
      <c r="G221" s="25">
        <f t="shared" si="25"/>
        <v>266</v>
      </c>
    </row>
    <row r="222" spans="3:7" ht="15.5" x14ac:dyDescent="0.35">
      <c r="C222" s="15">
        <v>16</v>
      </c>
      <c r="D222" s="1" t="s">
        <v>16</v>
      </c>
      <c r="E222" s="25">
        <f t="shared" ref="E222:G222" si="26">E201+E183+E165+E147+E129+E111+E93+E75+E57+E39+E21</f>
        <v>129</v>
      </c>
      <c r="F222" s="25">
        <f t="shared" si="26"/>
        <v>129</v>
      </c>
      <c r="G222" s="25">
        <f t="shared" si="26"/>
        <v>129</v>
      </c>
    </row>
    <row r="223" spans="3:7" ht="15.5" x14ac:dyDescent="0.35">
      <c r="C223" s="15">
        <v>17</v>
      </c>
      <c r="D223" s="1" t="s">
        <v>17</v>
      </c>
      <c r="E223" s="25">
        <f t="shared" ref="E223:G223" si="27">E202+E184+E166+E148+E130+E112+E94+E76+E58+E40+E22</f>
        <v>1754</v>
      </c>
      <c r="F223" s="25">
        <f t="shared" si="27"/>
        <v>1599</v>
      </c>
      <c r="G223" s="25">
        <f t="shared" si="27"/>
        <v>1668</v>
      </c>
    </row>
    <row r="224" spans="3:7" ht="16" thickBot="1" x14ac:dyDescent="0.4">
      <c r="C224" s="31"/>
      <c r="D224" s="32" t="s">
        <v>24</v>
      </c>
      <c r="E224" s="33">
        <f>SUM(E207:E223)</f>
        <v>85278</v>
      </c>
      <c r="F224" s="33">
        <f t="shared" ref="F224" si="28">SUM(F207:F223)</f>
        <v>83939</v>
      </c>
      <c r="G224" s="33">
        <f t="shared" ref="G224" si="29">SUM(G207:G223)</f>
        <v>83901</v>
      </c>
    </row>
    <row r="225" spans="1:7" x14ac:dyDescent="0.35">
      <c r="A225" t="s">
        <v>39</v>
      </c>
      <c r="E225" s="52">
        <f>E204</f>
        <v>85278</v>
      </c>
      <c r="F225" s="52">
        <f t="shared" ref="F225:G225" si="30">F204</f>
        <v>83939</v>
      </c>
      <c r="G225" s="52">
        <f t="shared" si="30"/>
        <v>83901</v>
      </c>
    </row>
  </sheetData>
  <mergeCells count="2">
    <mergeCell ref="C2:G2"/>
    <mergeCell ref="C3:G3"/>
  </mergeCells>
  <pageMargins left="0.39370078740157483" right="0.39370078740157483" top="0.39370078740157483" bottom="0.39370078740157483" header="0.31496062992125984" footer="0.31496062992125984"/>
  <pageSetup paperSize="9" scale="68" fitToHeight="0" orientation="portrait" r:id="rId1"/>
  <ignoredErrors>
    <ignoredError sqref="E83 F83:G83 E90:G92" formula="1"/>
    <ignoredError sqref="E23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view="pageBreakPreview" topLeftCell="A4" zoomScale="60" zoomScaleNormal="68" workbookViewId="0">
      <selection activeCell="D19" sqref="D19"/>
    </sheetView>
  </sheetViews>
  <sheetFormatPr defaultRowHeight="14.5" x14ac:dyDescent="0.35"/>
  <cols>
    <col min="1" max="1" width="7.08984375" customWidth="1"/>
    <col min="2" max="2" width="45.1796875" customWidth="1"/>
    <col min="3" max="3" width="26.90625" customWidth="1"/>
    <col min="4" max="4" width="18.54296875" customWidth="1"/>
    <col min="5" max="5" width="30.6328125" customWidth="1"/>
  </cols>
  <sheetData>
    <row r="1" spans="1:10" ht="18" x14ac:dyDescent="0.4">
      <c r="A1" s="69" t="s">
        <v>19</v>
      </c>
      <c r="B1" s="69"/>
      <c r="C1" s="69"/>
      <c r="D1" s="69"/>
      <c r="E1" s="69"/>
    </row>
    <row r="2" spans="1:10" ht="18.5" thickBot="1" x14ac:dyDescent="0.45">
      <c r="A2" s="70" t="s">
        <v>25</v>
      </c>
      <c r="B2" s="70"/>
      <c r="C2" s="70"/>
      <c r="D2" s="70"/>
      <c r="E2" s="70"/>
    </row>
    <row r="3" spans="1:10" ht="123" x14ac:dyDescent="0.35">
      <c r="A3" s="7" t="s">
        <v>18</v>
      </c>
      <c r="B3" s="8" t="s">
        <v>0</v>
      </c>
      <c r="C3" s="8" t="s">
        <v>21</v>
      </c>
      <c r="D3" s="9" t="s">
        <v>22</v>
      </c>
      <c r="E3" s="10" t="s">
        <v>23</v>
      </c>
    </row>
    <row r="4" spans="1:10" x14ac:dyDescent="0.35">
      <c r="A4" s="11">
        <v>1</v>
      </c>
      <c r="B4" s="48">
        <v>2</v>
      </c>
      <c r="C4" s="48">
        <v>3</v>
      </c>
      <c r="D4" s="49">
        <v>4</v>
      </c>
      <c r="E4" s="50">
        <v>5</v>
      </c>
    </row>
    <row r="5" spans="1:10" ht="15.5" x14ac:dyDescent="0.35">
      <c r="A5" s="13">
        <v>1</v>
      </c>
      <c r="B5" s="1" t="s">
        <v>1</v>
      </c>
      <c r="C5" s="25">
        <v>37803</v>
      </c>
      <c r="D5" s="25">
        <f>'17.04.2023 потреба 17 соцпослуг'!F207</f>
        <v>37790</v>
      </c>
      <c r="E5" s="26">
        <v>37803</v>
      </c>
    </row>
    <row r="6" spans="1:10" ht="15.5" x14ac:dyDescent="0.35">
      <c r="A6" s="14">
        <v>2</v>
      </c>
      <c r="B6" s="1" t="s">
        <v>2</v>
      </c>
      <c r="C6" s="25">
        <v>377</v>
      </c>
      <c r="D6" s="25">
        <v>365</v>
      </c>
      <c r="E6" s="26">
        <v>377</v>
      </c>
    </row>
    <row r="7" spans="1:10" ht="15.5" x14ac:dyDescent="0.35">
      <c r="A7" s="15">
        <v>3</v>
      </c>
      <c r="B7" s="2" t="s">
        <v>3</v>
      </c>
      <c r="C7" s="25">
        <f>'17.04.2023 потреба 17 соцпослуг'!E209</f>
        <v>0</v>
      </c>
      <c r="D7" s="25">
        <f>'17.04.2023 потреба 17 соцпослуг'!F209</f>
        <v>0</v>
      </c>
      <c r="E7" s="26">
        <f>'17.04.2023 потреба 17 соцпослуг'!G209</f>
        <v>0</v>
      </c>
      <c r="J7" t="s">
        <v>40</v>
      </c>
    </row>
    <row r="8" spans="1:10" ht="15.5" x14ac:dyDescent="0.35">
      <c r="A8" s="15">
        <v>4</v>
      </c>
      <c r="B8" s="2" t="s">
        <v>4</v>
      </c>
      <c r="C8" s="25">
        <f>'17.04.2023 потреба 17 соцпослуг'!E210</f>
        <v>2</v>
      </c>
      <c r="D8" s="25">
        <f>'17.04.2023 потреба 17 соцпослуг'!F210</f>
        <v>0</v>
      </c>
      <c r="E8" s="26">
        <f>'17.04.2023 потреба 17 соцпослуг'!G210</f>
        <v>2</v>
      </c>
    </row>
    <row r="9" spans="1:10" ht="31" x14ac:dyDescent="0.35">
      <c r="A9" s="15">
        <v>5</v>
      </c>
      <c r="B9" s="2" t="s">
        <v>5</v>
      </c>
      <c r="C9" s="25">
        <f>'17.04.2023 потреба 17 соцпослуг'!E211</f>
        <v>0</v>
      </c>
      <c r="D9" s="25">
        <f>'17.04.2023 потреба 17 соцпослуг'!F211</f>
        <v>0</v>
      </c>
      <c r="E9" s="26">
        <f>'17.04.2023 потреба 17 соцпослуг'!G211</f>
        <v>0</v>
      </c>
      <c r="H9" t="s">
        <v>40</v>
      </c>
    </row>
    <row r="10" spans="1:10" ht="46.5" x14ac:dyDescent="0.35">
      <c r="A10" s="15">
        <v>6</v>
      </c>
      <c r="B10" s="1" t="s">
        <v>6</v>
      </c>
      <c r="C10" s="25">
        <f>'17.04.2023 потреба 17 соцпослуг'!E212</f>
        <v>371</v>
      </c>
      <c r="D10" s="25">
        <f>'17.04.2023 потреба 17 соцпослуг'!F212</f>
        <v>340</v>
      </c>
      <c r="E10" s="26">
        <f>'17.04.2023 потреба 17 соцпослуг'!G212</f>
        <v>365</v>
      </c>
      <c r="I10" t="s">
        <v>41</v>
      </c>
    </row>
    <row r="11" spans="1:10" ht="15.5" x14ac:dyDescent="0.35">
      <c r="A11" s="15">
        <v>7</v>
      </c>
      <c r="B11" s="2" t="s">
        <v>7</v>
      </c>
      <c r="C11" s="25">
        <f>'17.04.2023 потреба 17 соцпослуг'!E213</f>
        <v>559</v>
      </c>
      <c r="D11" s="25">
        <v>0</v>
      </c>
      <c r="E11" s="26">
        <v>559</v>
      </c>
    </row>
    <row r="12" spans="1:10" ht="15.5" x14ac:dyDescent="0.35">
      <c r="A12" s="15">
        <v>8</v>
      </c>
      <c r="B12" s="2" t="s">
        <v>8</v>
      </c>
      <c r="C12" s="25">
        <f>'17.04.2023 потреба 17 соцпослуг'!E214</f>
        <v>0</v>
      </c>
      <c r="D12" s="25">
        <f>'17.04.2023 потреба 17 соцпослуг'!F214</f>
        <v>0</v>
      </c>
      <c r="E12" s="26">
        <f>'17.04.2023 потреба 17 соцпослуг'!G214</f>
        <v>0</v>
      </c>
    </row>
    <row r="13" spans="1:10" ht="31" x14ac:dyDescent="0.35">
      <c r="A13" s="15">
        <v>9</v>
      </c>
      <c r="B13" s="1" t="s">
        <v>9</v>
      </c>
      <c r="C13" s="25">
        <v>253</v>
      </c>
      <c r="D13" s="25">
        <f>'17.04.2023 потреба 17 соцпослуг'!F215</f>
        <v>253</v>
      </c>
      <c r="E13" s="26">
        <f>'17.04.2023 потреба 17 соцпослуг'!G215</f>
        <v>252</v>
      </c>
    </row>
    <row r="14" spans="1:10" ht="31" x14ac:dyDescent="0.35">
      <c r="A14" s="15">
        <v>10</v>
      </c>
      <c r="B14" s="1" t="s">
        <v>10</v>
      </c>
      <c r="C14" s="25">
        <f>'17.04.2023 потреба 17 соцпослуг'!E216</f>
        <v>0</v>
      </c>
      <c r="D14" s="25">
        <f>'17.04.2023 потреба 17 соцпослуг'!F216</f>
        <v>0</v>
      </c>
      <c r="E14" s="26">
        <f>'17.04.2023 потреба 17 соцпослуг'!G216</f>
        <v>0</v>
      </c>
    </row>
    <row r="15" spans="1:10" ht="46.5" x14ac:dyDescent="0.35">
      <c r="A15" s="15">
        <v>11</v>
      </c>
      <c r="B15" s="2" t="s">
        <v>11</v>
      </c>
      <c r="C15" s="25">
        <f>'17.04.2023 потреба 17 соцпослуг'!E217</f>
        <v>7</v>
      </c>
      <c r="D15" s="25">
        <f>'17.04.2023 потреба 17 соцпослуг'!F217</f>
        <v>0</v>
      </c>
      <c r="E15" s="26">
        <f>'17.04.2023 потреба 17 соцпослуг'!G217</f>
        <v>5</v>
      </c>
    </row>
    <row r="16" spans="1:10" ht="62" x14ac:dyDescent="0.35">
      <c r="A16" s="15">
        <v>12</v>
      </c>
      <c r="B16" s="2" t="s">
        <v>12</v>
      </c>
      <c r="C16" s="25">
        <f>'17.04.2023 потреба 17 соцпослуг'!E218</f>
        <v>0</v>
      </c>
      <c r="D16" s="25">
        <f>'17.04.2023 потреба 17 соцпослуг'!F218</f>
        <v>0</v>
      </c>
      <c r="E16" s="26">
        <f>'17.04.2023 потреба 17 соцпослуг'!G218</f>
        <v>0</v>
      </c>
    </row>
    <row r="17" spans="1:5" ht="15.5" x14ac:dyDescent="0.35">
      <c r="A17" s="15">
        <v>13</v>
      </c>
      <c r="B17" s="3" t="s">
        <v>13</v>
      </c>
      <c r="C17" s="25">
        <f>'17.04.2023 потреба 17 соцпослуг'!E219</f>
        <v>43603</v>
      </c>
      <c r="D17" s="25">
        <f>'17.04.2023 потреба 17 соцпослуг'!F219</f>
        <v>41170</v>
      </c>
      <c r="E17" s="26">
        <f>'17.04.2023 потреба 17 соцпослуг'!G219</f>
        <v>42270</v>
      </c>
    </row>
    <row r="18" spans="1:5" ht="15.5" x14ac:dyDescent="0.35">
      <c r="A18" s="15">
        <v>14</v>
      </c>
      <c r="B18" s="1" t="s">
        <v>14</v>
      </c>
      <c r="C18" s="25">
        <f>'17.04.2023 потреба 17 соцпослуг'!E220</f>
        <v>9</v>
      </c>
      <c r="D18" s="25">
        <f>'17.04.2023 потреба 17 соцпослуг'!F220</f>
        <v>0</v>
      </c>
      <c r="E18" s="26">
        <f>'17.04.2023 потреба 17 соцпослуг'!G220</f>
        <v>4</v>
      </c>
    </row>
    <row r="19" spans="1:5" ht="77.5" x14ac:dyDescent="0.35">
      <c r="A19" s="15">
        <v>15</v>
      </c>
      <c r="B19" s="2" t="s">
        <v>15</v>
      </c>
      <c r="C19" s="25">
        <v>271</v>
      </c>
      <c r="D19" s="25">
        <f>'17.04.2023 потреба 17 соцпослуг'!F221</f>
        <v>247</v>
      </c>
      <c r="E19" s="26">
        <f>'17.04.2023 потреба 17 соцпослуг'!G221</f>
        <v>266</v>
      </c>
    </row>
    <row r="20" spans="1:5" ht="15.5" x14ac:dyDescent="0.35">
      <c r="A20" s="15">
        <v>16</v>
      </c>
      <c r="B20" s="1" t="s">
        <v>16</v>
      </c>
      <c r="C20" s="25">
        <f>'17.04.2023 потреба 17 соцпослуг'!E222</f>
        <v>129</v>
      </c>
      <c r="D20" s="25">
        <f>'17.04.2023 потреба 17 соцпослуг'!F222</f>
        <v>129</v>
      </c>
      <c r="E20" s="26">
        <f>'17.04.2023 потреба 17 соцпослуг'!G222</f>
        <v>129</v>
      </c>
    </row>
    <row r="21" spans="1:5" ht="15.5" x14ac:dyDescent="0.35">
      <c r="A21" s="15">
        <v>17</v>
      </c>
      <c r="B21" s="1" t="s">
        <v>17</v>
      </c>
      <c r="C21" s="25">
        <f>'17.04.2023 потреба 17 соцпослуг'!E223</f>
        <v>1754</v>
      </c>
      <c r="D21" s="25">
        <f>'17.04.2023 потреба 17 соцпослуг'!F223</f>
        <v>1599</v>
      </c>
      <c r="E21" s="26">
        <f>'17.04.2023 потреба 17 соцпослуг'!G223</f>
        <v>1668</v>
      </c>
    </row>
    <row r="22" spans="1:5" ht="16" thickBot="1" x14ac:dyDescent="0.4">
      <c r="A22" s="31"/>
      <c r="B22" s="32" t="s">
        <v>24</v>
      </c>
      <c r="C22" s="33">
        <f>SUM(C5:C21)</f>
        <v>85138</v>
      </c>
      <c r="D22" s="33">
        <f t="shared" ref="D22:E22" si="0">SUM(D5:D21)</f>
        <v>81893</v>
      </c>
      <c r="E22" s="38">
        <f t="shared" si="0"/>
        <v>83700</v>
      </c>
    </row>
    <row r="23" spans="1:5" x14ac:dyDescent="0.35">
      <c r="C23" s="51"/>
      <c r="D23" s="51"/>
      <c r="E23" s="51"/>
    </row>
  </sheetData>
  <mergeCells count="2">
    <mergeCell ref="A1:E1"/>
    <mergeCell ref="A2:E2"/>
  </mergeCells>
  <pageMargins left="0.39370078740157483" right="0.39370078740157483" top="0.39370078740157483" bottom="0.39370078740157483" header="0.31496062992125984" footer="0.31496062992125984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17.04.2023 потреба 17 соцпослуг</vt:lpstr>
      <vt:lpstr>зведено 17.04.2023 17 соцпослуг</vt:lpstr>
      <vt:lpstr>'зведено 17.04.2023 17 соцпослуг'!Область_печати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Алексова</dc:creator>
  <cp:lastModifiedBy>Пользователь Windows</cp:lastModifiedBy>
  <cp:lastPrinted>2023-04-28T08:38:17Z</cp:lastPrinted>
  <dcterms:created xsi:type="dcterms:W3CDTF">2023-03-22T14:56:53Z</dcterms:created>
  <dcterms:modified xsi:type="dcterms:W3CDTF">2023-04-28T08:42:14Z</dcterms:modified>
</cp:coreProperties>
</file>